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Alojas pilsēta un pagasts" sheetId="1" r:id="rId1"/>
    <sheet name="Staiceles pilsēta un pagasts" sheetId="2" r:id="rId2"/>
    <sheet name="Brīvzemnieku pagasts" sheetId="3" r:id="rId3"/>
    <sheet name="Braslavas pagasts" sheetId="4" r:id="rId4"/>
  </sheets>
  <calcPr calcId="145621"/>
</workbook>
</file>

<file path=xl/calcChain.xml><?xml version="1.0" encoding="utf-8"?>
<calcChain xmlns="http://schemas.openxmlformats.org/spreadsheetml/2006/main">
  <c r="F68" i="4" l="1"/>
  <c r="F66" i="4"/>
  <c r="F64" i="4"/>
  <c r="F60" i="4"/>
  <c r="L33" i="4"/>
  <c r="K33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37" i="4" s="1"/>
  <c r="F13" i="4"/>
  <c r="F12" i="4"/>
  <c r="F11" i="4"/>
  <c r="F10" i="4"/>
  <c r="F9" i="4"/>
  <c r="F34" i="4" s="1"/>
  <c r="F8" i="4"/>
  <c r="F35" i="4" s="1"/>
  <c r="F127" i="3"/>
  <c r="F125" i="3"/>
  <c r="F124" i="3"/>
  <c r="F123" i="3"/>
  <c r="F81" i="3"/>
  <c r="F80" i="3"/>
  <c r="F79" i="3"/>
  <c r="F78" i="3"/>
  <c r="F77" i="3"/>
  <c r="F87" i="3" s="1"/>
  <c r="F76" i="3"/>
  <c r="F75" i="3"/>
  <c r="F84" i="3" s="1"/>
  <c r="F74" i="3"/>
  <c r="F85" i="3" s="1"/>
  <c r="F59" i="3"/>
  <c r="F65" i="3" s="1"/>
  <c r="F58" i="3"/>
  <c r="F57" i="3"/>
  <c r="F61" i="3" s="1"/>
  <c r="F48" i="3"/>
  <c r="G34" i="3"/>
  <c r="F34" i="3"/>
  <c r="G22" i="3"/>
  <c r="F22" i="3"/>
  <c r="F21" i="3"/>
  <c r="F20" i="3"/>
  <c r="G11" i="3"/>
  <c r="G21" i="3" s="1"/>
  <c r="F139" i="2"/>
  <c r="L135" i="2"/>
  <c r="K135" i="2"/>
  <c r="F130" i="2"/>
  <c r="F135" i="2" s="1"/>
  <c r="L104" i="2"/>
  <c r="K104" i="2"/>
  <c r="F102" i="2"/>
  <c r="F101" i="2"/>
  <c r="F100" i="2"/>
  <c r="F99" i="2"/>
  <c r="F98" i="2"/>
  <c r="F97" i="2"/>
  <c r="F96" i="2"/>
  <c r="F95" i="2"/>
  <c r="F94" i="2"/>
  <c r="F105" i="2" s="1"/>
  <c r="F93" i="2"/>
  <c r="F92" i="2"/>
  <c r="F91" i="2"/>
  <c r="F90" i="2"/>
  <c r="F89" i="2"/>
  <c r="F88" i="2"/>
  <c r="F87" i="2"/>
  <c r="F86" i="2"/>
  <c r="F85" i="2"/>
  <c r="F104" i="2" s="1"/>
  <c r="L72" i="2"/>
  <c r="K72" i="2"/>
  <c r="F70" i="2"/>
  <c r="F69" i="2"/>
  <c r="F68" i="2"/>
  <c r="F67" i="2"/>
  <c r="F66" i="2"/>
  <c r="F72" i="2" s="1"/>
  <c r="G57" i="2"/>
  <c r="F57" i="2"/>
  <c r="F56" i="2"/>
  <c r="F55" i="2"/>
  <c r="M54" i="2"/>
  <c r="L54" i="2"/>
  <c r="F54" i="2"/>
  <c r="G50" i="2"/>
  <c r="G55" i="2" s="1"/>
  <c r="G35" i="2"/>
  <c r="G34" i="2"/>
  <c r="G56" i="2" s="1"/>
  <c r="F181" i="1"/>
  <c r="F179" i="1"/>
  <c r="F177" i="1"/>
  <c r="L159" i="1"/>
  <c r="K159" i="1"/>
  <c r="F157" i="1"/>
  <c r="F156" i="1"/>
  <c r="F163" i="1" s="1"/>
  <c r="F155" i="1"/>
  <c r="F154" i="1"/>
  <c r="F153" i="1"/>
  <c r="F152" i="1"/>
  <c r="F151" i="1"/>
  <c r="F150" i="1"/>
  <c r="F149" i="1"/>
  <c r="F148" i="1"/>
  <c r="F147" i="1"/>
  <c r="F160" i="1" s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59" i="1" s="1"/>
  <c r="F161" i="1" s="1"/>
  <c r="L107" i="1"/>
  <c r="K107" i="1"/>
  <c r="F105" i="1"/>
  <c r="F104" i="1"/>
  <c r="F103" i="1"/>
  <c r="F102" i="1"/>
  <c r="F101" i="1"/>
  <c r="F100" i="1"/>
  <c r="F99" i="1"/>
  <c r="F98" i="1"/>
  <c r="F97" i="1"/>
  <c r="F96" i="1"/>
  <c r="F109" i="1" s="1"/>
  <c r="G87" i="1"/>
  <c r="F87" i="1"/>
  <c r="G86" i="1"/>
  <c r="F86" i="1"/>
  <c r="G85" i="1"/>
  <c r="F85" i="1"/>
  <c r="G67" i="1"/>
  <c r="F67" i="1"/>
  <c r="G45" i="1"/>
  <c r="G65" i="1" s="1"/>
  <c r="F17" i="1"/>
  <c r="F16" i="1"/>
  <c r="F15" i="1"/>
  <c r="F14" i="1"/>
  <c r="F65" i="1" s="1"/>
  <c r="G13" i="1"/>
  <c r="G66" i="1" s="1"/>
  <c r="F13" i="1"/>
  <c r="F33" i="4" l="1"/>
  <c r="F83" i="3"/>
  <c r="F63" i="3"/>
  <c r="G20" i="3"/>
  <c r="F137" i="2"/>
  <c r="F106" i="2"/>
  <c r="F74" i="2"/>
  <c r="G54" i="2"/>
  <c r="F107" i="1"/>
  <c r="F66" i="1"/>
  <c r="F64" i="1"/>
  <c r="G64" i="1"/>
</calcChain>
</file>

<file path=xl/sharedStrings.xml><?xml version="1.0" encoding="utf-8"?>
<sst xmlns="http://schemas.openxmlformats.org/spreadsheetml/2006/main" count="1107" uniqueCount="417">
  <si>
    <t>Nr.p.k.</t>
  </si>
  <si>
    <t>Ielas nosaukums</t>
  </si>
  <si>
    <t>Ielu raksturojošie parametri</t>
  </si>
  <si>
    <t>ielas</t>
  </si>
  <si>
    <t>tilti un satiksmes pārvadi</t>
  </si>
  <si>
    <t>adrese (km)</t>
  </si>
  <si>
    <t>garums (km)</t>
  </si>
  <si>
    <t>brauktuves laukums (m2)</t>
  </si>
  <si>
    <t>seguma veids</t>
  </si>
  <si>
    <t>nosaukums</t>
  </si>
  <si>
    <t>adrese</t>
  </si>
  <si>
    <t>garums (m)</t>
  </si>
  <si>
    <r>
      <t>brauktuves laukums 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</si>
  <si>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t>divlīmeņu nobrauktuvju brauktuves laukums (m2)</t>
  </si>
  <si>
    <t>konstrukcijas materiāls</t>
  </si>
  <si>
    <t>no</t>
  </si>
  <si>
    <t>līdz</t>
  </si>
  <si>
    <t>km</t>
  </si>
  <si>
    <t>ģeogrāfiskās koordinātas</t>
  </si>
  <si>
    <t>Ausekļa iela</t>
  </si>
  <si>
    <t>melnais</t>
  </si>
  <si>
    <t>grants</t>
  </si>
  <si>
    <t>Baznīcas iela</t>
  </si>
  <si>
    <t>Bērzu iela</t>
  </si>
  <si>
    <t>Brīvības iela</t>
  </si>
  <si>
    <t>Dārza iela</t>
  </si>
  <si>
    <t>Ezeru iela</t>
  </si>
  <si>
    <t>Gaujas iela</t>
  </si>
  <si>
    <t>Jaunā iela</t>
  </si>
  <si>
    <t>J.Čakstes iela</t>
  </si>
  <si>
    <t>Jūras iela</t>
  </si>
  <si>
    <t>Kalēju iela</t>
  </si>
  <si>
    <t>Kluba iela</t>
  </si>
  <si>
    <t>Lauku iela</t>
  </si>
  <si>
    <t>Lidlauka iela</t>
  </si>
  <si>
    <t>Limbažu iela</t>
  </si>
  <si>
    <t>Līvānu iela</t>
  </si>
  <si>
    <t>Mazā Līvānu iela</t>
  </si>
  <si>
    <t>Mednieku iela</t>
  </si>
  <si>
    <t>Miera iela</t>
  </si>
  <si>
    <t>Parka iela</t>
  </si>
  <si>
    <t>Pērses iela</t>
  </si>
  <si>
    <t>Rīgas iela</t>
  </si>
  <si>
    <t>Saimniecības iela</t>
  </si>
  <si>
    <t>bez seg.</t>
  </si>
  <si>
    <t>Salacas iela</t>
  </si>
  <si>
    <t>Skolas iela</t>
  </si>
  <si>
    <t>Smilšu iela</t>
  </si>
  <si>
    <t>Stacijas iela</t>
  </si>
  <si>
    <t>Valmieras iela</t>
  </si>
  <si>
    <t>Valteru iela</t>
  </si>
  <si>
    <t>Kopā Alojas ielas</t>
  </si>
  <si>
    <t>t.sk. ar melno segumu</t>
  </si>
  <si>
    <t>t.sk. ar grants (šķembu) segumu</t>
  </si>
  <si>
    <t>bez seguma</t>
  </si>
  <si>
    <t>Alojas novada pašvaldības ielas Alojas pilsētā</t>
  </si>
  <si>
    <t>Darbnīcas iela</t>
  </si>
  <si>
    <t>Ezera iela</t>
  </si>
  <si>
    <t>Liepu iela</t>
  </si>
  <si>
    <t>Rūpnīcas iela</t>
  </si>
  <si>
    <t>Strādnieku iela</t>
  </si>
  <si>
    <t>Kopā Ungurpils ielas</t>
  </si>
  <si>
    <t>Alojas novada pašvaldības ielas Alojas pagasta Ungurpils ciemā</t>
  </si>
  <si>
    <t>Ceļa nosaukums</t>
  </si>
  <si>
    <t>Ceļu raksturojošie parametri</t>
  </si>
  <si>
    <t>ceļi</t>
  </si>
  <si>
    <t>27A01</t>
  </si>
  <si>
    <t>Desas-Vecjurķini</t>
  </si>
  <si>
    <t>27A02</t>
  </si>
  <si>
    <t>Ceptuve-Rozītes</t>
  </si>
  <si>
    <t>27A03</t>
  </si>
  <si>
    <t>Roņi-Pauķi</t>
  </si>
  <si>
    <t>27A04</t>
  </si>
  <si>
    <t>Jaunupītes-Lāles-Rozītes</t>
  </si>
  <si>
    <t>27A05</t>
  </si>
  <si>
    <t>Ceļinieki-Andriņi-Lielgarandžas</t>
  </si>
  <si>
    <t>Andriņu tilts</t>
  </si>
  <si>
    <t>E 550683
N 400823</t>
  </si>
  <si>
    <t>Dz/bet.</t>
  </si>
  <si>
    <t>27A06</t>
  </si>
  <si>
    <t>Kaķīši-Andriņi-Lindes</t>
  </si>
  <si>
    <t>27A07</t>
  </si>
  <si>
    <t>Lielgarandžas-Ungurpils</t>
  </si>
  <si>
    <t>Kopā A grupas ceļi</t>
  </si>
  <si>
    <t>Kopā tilti</t>
  </si>
  <si>
    <t>t.sk. ar bruģi</t>
  </si>
  <si>
    <t>Alojas novada pašvaldības A grupas ceļi Alojas pagastā</t>
  </si>
  <si>
    <t>27B01</t>
  </si>
  <si>
    <t>Desas-Darbnīcas</t>
  </si>
  <si>
    <t>27B02</t>
  </si>
  <si>
    <t>Melderīši-Ārzemnieki</t>
  </si>
  <si>
    <t>27B03</t>
  </si>
  <si>
    <t>Gaidas-Karjers</t>
  </si>
  <si>
    <t>27B04</t>
  </si>
  <si>
    <t>Zemgaļi-Bedrītes</t>
  </si>
  <si>
    <t>27B05</t>
  </si>
  <si>
    <t>Austriņas-Kadiķi</t>
  </si>
  <si>
    <t>27B06</t>
  </si>
  <si>
    <t>Dreimanīši-Pumpuri</t>
  </si>
  <si>
    <t>27B07</t>
  </si>
  <si>
    <t>Zariņi-Veclāči</t>
  </si>
  <si>
    <t>27B08</t>
  </si>
  <si>
    <t>Lojiņas-Lagasti</t>
  </si>
  <si>
    <t>27B09</t>
  </si>
  <si>
    <t>Vecbrieži-Kūtnieki</t>
  </si>
  <si>
    <t>27B10</t>
  </si>
  <si>
    <t>Krogzemnieki-Dzirnavas</t>
  </si>
  <si>
    <t>E 552611
N 410751</t>
  </si>
  <si>
    <t>27B11</t>
  </si>
  <si>
    <t>Jaunzemnieki-Mīlēni</t>
  </si>
  <si>
    <t>27B12</t>
  </si>
  <si>
    <t>Rozītes-Priekšēni</t>
  </si>
  <si>
    <t>27B13</t>
  </si>
  <si>
    <t>Lāles-Beitēni</t>
  </si>
  <si>
    <t>27B14</t>
  </si>
  <si>
    <t>Sunīši-Jaunsunīši</t>
  </si>
  <si>
    <t>27B15</t>
  </si>
  <si>
    <t>Rīgas iela-Nikšas 3</t>
  </si>
  <si>
    <t>27B16</t>
  </si>
  <si>
    <t>Ieviņas-Nikšas</t>
  </si>
  <si>
    <t>27B17</t>
  </si>
  <si>
    <t>Lindes- Vecmuižnieki</t>
  </si>
  <si>
    <t>27B18</t>
  </si>
  <si>
    <t>Lindes-Kupčiņas</t>
  </si>
  <si>
    <t>27B19</t>
  </si>
  <si>
    <t>Lielgarandžas-Čukuri</t>
  </si>
  <si>
    <t>27B20</t>
  </si>
  <si>
    <t>Bunkas-Jurkas</t>
  </si>
  <si>
    <t>27B21</t>
  </si>
  <si>
    <t>Sīpoli-Sīpolu ferma</t>
  </si>
  <si>
    <t>27B22</t>
  </si>
  <si>
    <t>Pērkoņi-darbnīcas</t>
  </si>
  <si>
    <t>27B23</t>
  </si>
  <si>
    <t>Ungurpils dzirn.-Zaķi</t>
  </si>
  <si>
    <t>Kājnieku slūžas</t>
  </si>
  <si>
    <t>E 548420
N 403921</t>
  </si>
  <si>
    <t>27B24</t>
  </si>
  <si>
    <t>Rūpnīca-Celmiņi</t>
  </si>
  <si>
    <t>27B25</t>
  </si>
  <si>
    <t>Rūpnīca-Centrs</t>
  </si>
  <si>
    <t>27B26</t>
  </si>
  <si>
    <t>Kokas-Vēži</t>
  </si>
  <si>
    <t>E 547839
N 404341</t>
  </si>
  <si>
    <t>27B27</t>
  </si>
  <si>
    <t>Vecmelderi-Zemītes</t>
  </si>
  <si>
    <t>27B28</t>
  </si>
  <si>
    <t>Ruģēni-Lazdiņas</t>
  </si>
  <si>
    <t>E 547444
N 405030</t>
  </si>
  <si>
    <t>27B29</t>
  </si>
  <si>
    <t>Liepkalni-Strautmaļi</t>
  </si>
  <si>
    <t>27B30</t>
  </si>
  <si>
    <t>Dzintari-Laužņi</t>
  </si>
  <si>
    <t>27B31</t>
  </si>
  <si>
    <t>Liepas-Vecmucenieki</t>
  </si>
  <si>
    <t>27B32</t>
  </si>
  <si>
    <t>Bērziņi-Lielnoras</t>
  </si>
  <si>
    <t>Kopā B grupas ceļi</t>
  </si>
  <si>
    <t>Alojas novada pašvaldības B grupas ceļi Alojas pagastā</t>
  </si>
  <si>
    <t>27C01</t>
  </si>
  <si>
    <t>Gaugeri-Videnieki</t>
  </si>
  <si>
    <t>27C02</t>
  </si>
  <si>
    <t>Koknešu ceļš</t>
  </si>
  <si>
    <t>27C03</t>
  </si>
  <si>
    <t>Brīvzemnieki-Zaķi</t>
  </si>
  <si>
    <t>Kopā C grupas ceļi</t>
  </si>
  <si>
    <t>Alojas novada pašvaldības C grupas ceļi Alojas pagastā</t>
  </si>
  <si>
    <t>Ainažu šoseja</t>
  </si>
  <si>
    <t>šos. Ainažu</t>
  </si>
  <si>
    <t>E 544247
N 440520</t>
  </si>
  <si>
    <t>gājēju tunelis</t>
  </si>
  <si>
    <t>E 544284
N 410203</t>
  </si>
  <si>
    <t>Audēju iela</t>
  </si>
  <si>
    <t>Avotu iela</t>
  </si>
  <si>
    <t>Cepļu iela</t>
  </si>
  <si>
    <t>Ceriņu iela</t>
  </si>
  <si>
    <t>Dzirnavu iela</t>
  </si>
  <si>
    <t>Gravas iela</t>
  </si>
  <si>
    <t>Krasta iela</t>
  </si>
  <si>
    <t>Lazdu iela</t>
  </si>
  <si>
    <t>Lielā iela</t>
  </si>
  <si>
    <t>E 544861
N 410328</t>
  </si>
  <si>
    <t>Koks</t>
  </si>
  <si>
    <t>Meža iela</t>
  </si>
  <si>
    <t>Nākotnes iela</t>
  </si>
  <si>
    <t>Parks</t>
  </si>
  <si>
    <t>0.0</t>
  </si>
  <si>
    <t>E 544082
N 410415</t>
  </si>
  <si>
    <t>Metāls</t>
  </si>
  <si>
    <t>Planču iela</t>
  </si>
  <si>
    <t>Priežu iela</t>
  </si>
  <si>
    <t>Purva iela</t>
  </si>
  <si>
    <t>Rīgaļu iela</t>
  </si>
  <si>
    <t>Sila iela</t>
  </si>
  <si>
    <t>Sporta iela</t>
  </si>
  <si>
    <t>Ūdens iela</t>
  </si>
  <si>
    <t>Kopā Staiceles ielas</t>
  </si>
  <si>
    <t>Alojas novada pašvaldības ielas Staiceles pilsētā</t>
  </si>
  <si>
    <t>37A01</t>
  </si>
  <si>
    <t xml:space="preserve">Vīķi-Vecjurkas </t>
  </si>
  <si>
    <t>37A02</t>
  </si>
  <si>
    <t xml:space="preserve">Vīķi-Indiņi </t>
  </si>
  <si>
    <t>Spaļupes tilts</t>
  </si>
  <si>
    <t>E 547557
N 413586</t>
  </si>
  <si>
    <t>37A03</t>
  </si>
  <si>
    <t>Vecais ceļš</t>
  </si>
  <si>
    <t>37A04</t>
  </si>
  <si>
    <t>Rozēni-Pēles</t>
  </si>
  <si>
    <t>Alojas novada pašvaldības A grupas ceļi Staiceles pagastā</t>
  </si>
  <si>
    <t>37B01</t>
  </si>
  <si>
    <t>Liepiņas-Janīši</t>
  </si>
  <si>
    <t>37B02</t>
  </si>
  <si>
    <t>Tiltsargi-Dūcīši</t>
  </si>
  <si>
    <t>37B03</t>
  </si>
  <si>
    <t>Liepiņas- Kabi</t>
  </si>
  <si>
    <t>37B04</t>
  </si>
  <si>
    <t>Indiņi-Jaunzemi</t>
  </si>
  <si>
    <t>37B05</t>
  </si>
  <si>
    <t>Vecjurkas-Dzērves</t>
  </si>
  <si>
    <t>37B06</t>
  </si>
  <si>
    <t>Graudiņi-Līciems</t>
  </si>
  <si>
    <t>37B07</t>
  </si>
  <si>
    <t>Īves-Ceriņi</t>
  </si>
  <si>
    <t>37B08</t>
  </si>
  <si>
    <t>Rēciems-Megras</t>
  </si>
  <si>
    <t>E 541991
 N 408934</t>
  </si>
  <si>
    <t>37B09</t>
  </si>
  <si>
    <t>Vecpuršēni-Putniņi</t>
  </si>
  <si>
    <t>37B10</t>
  </si>
  <si>
    <t>Vitagas-Vizbuļi</t>
  </si>
  <si>
    <t>37B11</t>
  </si>
  <si>
    <t>Dripatas-Sniedzes</t>
  </si>
  <si>
    <t>37B12</t>
  </si>
  <si>
    <t>Glāži-Melderīši</t>
  </si>
  <si>
    <t>37B13</t>
  </si>
  <si>
    <t>Pužas-Kārlīši</t>
  </si>
  <si>
    <t>37B14</t>
  </si>
  <si>
    <t>Glāži-Jāņkalni</t>
  </si>
  <si>
    <t>E 537958
N 417989</t>
  </si>
  <si>
    <t>Alojas novada pašvaldības B grupas ceļi Staiceles pagastā</t>
  </si>
  <si>
    <t>37C01</t>
  </si>
  <si>
    <t>Melderīši-Megras</t>
  </si>
  <si>
    <t>37C02</t>
  </si>
  <si>
    <t>Lauciņi - Vecogas</t>
  </si>
  <si>
    <t>37C03</t>
  </si>
  <si>
    <t>Ēvelītes-Kurmji</t>
  </si>
  <si>
    <t>E 544411
N 420407</t>
  </si>
  <si>
    <t>37C04</t>
  </si>
  <si>
    <t>Limšēni - Mētras</t>
  </si>
  <si>
    <t>37C05</t>
  </si>
  <si>
    <t>Stūrēni-Upesmenči</t>
  </si>
  <si>
    <t>37C06</t>
  </si>
  <si>
    <t>Līciemi-Līciemi 2</t>
  </si>
  <si>
    <t>37C07</t>
  </si>
  <si>
    <t>Griķi-Ārgaļi</t>
  </si>
  <si>
    <t>37C08</t>
  </si>
  <si>
    <t>Jaunzemes-Ķenci-Dzelzāmurs</t>
  </si>
  <si>
    <t>37C09</t>
  </si>
  <si>
    <t>Kapi - Dzelzāmurs</t>
  </si>
  <si>
    <t>37C10</t>
  </si>
  <si>
    <t>Mežgravas - Karogi</t>
  </si>
  <si>
    <t>37C11</t>
  </si>
  <si>
    <t>Ūciems-Saliņas</t>
  </si>
  <si>
    <t>E 543534
N 409017</t>
  </si>
  <si>
    <t>37C12</t>
  </si>
  <si>
    <t>Jogliņas-Būvmeistari</t>
  </si>
  <si>
    <t>E 541158
N 408965</t>
  </si>
  <si>
    <t>37C13</t>
  </si>
  <si>
    <t>Salacas iela-Mieriņi</t>
  </si>
  <si>
    <t>37C14</t>
  </si>
  <si>
    <t>Zīles-Ozoliņi</t>
  </si>
  <si>
    <t>Alojas novada pašvaldības C grupas ceļi Staiceles pagastā</t>
  </si>
  <si>
    <t>Centra iela</t>
  </si>
  <si>
    <t>Kūts iela</t>
  </si>
  <si>
    <t>Rūpniecības iela</t>
  </si>
  <si>
    <t>Tirgotāju iela</t>
  </si>
  <si>
    <t>Ugundzēsēju iela</t>
  </si>
  <si>
    <t>Kopā Puikules ielas</t>
  </si>
  <si>
    <t>Alojas novada pašvaldības ielas Brīvzemnieku pagasta Puikules ciemā</t>
  </si>
  <si>
    <t>Kopā Puikulas stacija ielas</t>
  </si>
  <si>
    <t>Alojas novada ielas Brīvzemnieku pagasta Puikules stacijas ciemā</t>
  </si>
  <si>
    <t>Kopā Ozolmuižas ielas</t>
  </si>
  <si>
    <t>Alojas novada pašvaldības ielas Brīvzemnieku pagasta Ozolmuižas ciemā</t>
  </si>
  <si>
    <t>48A01</t>
  </si>
  <si>
    <t>Ciemats-šoseja</t>
  </si>
  <si>
    <t>48A02</t>
  </si>
  <si>
    <t>Nākotnes-Mežniecība</t>
  </si>
  <si>
    <t>Alojas novada pašvaldības A grupas ceļi Brīvzemnieku pagastā</t>
  </si>
  <si>
    <t>48B01</t>
  </si>
  <si>
    <t>Priedītes-Purzemnieki</t>
  </si>
  <si>
    <t>48B02</t>
  </si>
  <si>
    <t>Paegļi-Dīcmaņi</t>
  </si>
  <si>
    <t>48B03</t>
  </si>
  <si>
    <t>Apiņi-Pļaviņas</t>
  </si>
  <si>
    <t>48B04</t>
  </si>
  <si>
    <t>Rozītes-Vaseri</t>
  </si>
  <si>
    <t>48B05</t>
  </si>
  <si>
    <t>Griķi-Veckaņepes</t>
  </si>
  <si>
    <t>48B06</t>
  </si>
  <si>
    <t>Vildēni-Lauri</t>
  </si>
  <si>
    <t>Alojas novada pašvaldības B grupas ceļi Brīvzemnieku pagastā</t>
  </si>
  <si>
    <t>48C01</t>
  </si>
  <si>
    <t>Ezeriņi-Dukas</t>
  </si>
  <si>
    <t>48C02</t>
  </si>
  <si>
    <t>Kalnpaužas-Vekteri</t>
  </si>
  <si>
    <t>48C03</t>
  </si>
  <si>
    <t>Raudiņas-Alkšņi</t>
  </si>
  <si>
    <t>48C04</t>
  </si>
  <si>
    <t>Palejas-Tēvgārša</t>
  </si>
  <si>
    <t>48C05</t>
  </si>
  <si>
    <t>Intes-Īveja</t>
  </si>
  <si>
    <t>48C06</t>
  </si>
  <si>
    <t>Mauriņi-Zīles</t>
  </si>
  <si>
    <t>48C07</t>
  </si>
  <si>
    <t>Vārpas- Lazdas</t>
  </si>
  <si>
    <t>48C08</t>
  </si>
  <si>
    <t>Valmieri-Greiži</t>
  </si>
  <si>
    <t>48C09</t>
  </si>
  <si>
    <t>Junzemji-Svikļi</t>
  </si>
  <si>
    <t>48C10</t>
  </si>
  <si>
    <t>Andriņi-Zvirbuļi</t>
  </si>
  <si>
    <t>48C11</t>
  </si>
  <si>
    <t>Jaunpuri-Rāķis</t>
  </si>
  <si>
    <t>48C12</t>
  </si>
  <si>
    <t>Papardes-Raudiņas</t>
  </si>
  <si>
    <t>48C13</t>
  </si>
  <si>
    <t>Rožkalni-Apiņi</t>
  </si>
  <si>
    <t>48C14</t>
  </si>
  <si>
    <t>Teteri-Kraukļi</t>
  </si>
  <si>
    <t>48C15</t>
  </si>
  <si>
    <t>Silnieki-Jaunpuriņi</t>
  </si>
  <si>
    <t>48C16</t>
  </si>
  <si>
    <t>Jaunozoliņi-Purgaiļi</t>
  </si>
  <si>
    <t>48C17</t>
  </si>
  <si>
    <t>Ausekļi-Saliņas</t>
  </si>
  <si>
    <t>48C18</t>
  </si>
  <si>
    <t>Jaunpauri-Gundegas</t>
  </si>
  <si>
    <t>48C19</t>
  </si>
  <si>
    <t>Puikule-Zaķrags</t>
  </si>
  <si>
    <t>48C20</t>
  </si>
  <si>
    <t>Brīvzemnieki-Ezeriņi</t>
  </si>
  <si>
    <t>Alojas novada pašvaldības C grupas ceļi Brīvzemnieku pagastā</t>
  </si>
  <si>
    <t>44B01</t>
  </si>
  <si>
    <t>Jaunzemji-pagr.Skāpas</t>
  </si>
  <si>
    <t>44B02</t>
  </si>
  <si>
    <t>Alainītes pievedceļš</t>
  </si>
  <si>
    <t xml:space="preserve">melnais </t>
  </si>
  <si>
    <t>44B03</t>
  </si>
  <si>
    <t>Stūri-Zaļauska</t>
  </si>
  <si>
    <t>44B04</t>
  </si>
  <si>
    <t>Mežkunģēni-Vecskulte</t>
  </si>
  <si>
    <t>44B05</t>
  </si>
  <si>
    <t>Stūri-Gaidas</t>
  </si>
  <si>
    <t>44B06</t>
  </si>
  <si>
    <t>Braslava-Ķirumi</t>
  </si>
  <si>
    <t>44B07</t>
  </si>
  <si>
    <t>Kļavas-Smēde</t>
  </si>
  <si>
    <t>44B08</t>
  </si>
  <si>
    <t>Braslava-Purvēni</t>
  </si>
  <si>
    <t>44B09</t>
  </si>
  <si>
    <t>Krustiņi-Blanka</t>
  </si>
  <si>
    <t>44B10</t>
  </si>
  <si>
    <t>Salnieki-Kaibnieki</t>
  </si>
  <si>
    <t>44B11</t>
  </si>
  <si>
    <t>Ķuži-Ennes</t>
  </si>
  <si>
    <t>44B12</t>
  </si>
  <si>
    <t>Ķirķi-Vilzēni</t>
  </si>
  <si>
    <t>44B13</t>
  </si>
  <si>
    <t>Ķirķu ceļš</t>
  </si>
  <si>
    <t>44B14</t>
  </si>
  <si>
    <t>Rubeņi-Skola</t>
  </si>
  <si>
    <t>44B15</t>
  </si>
  <si>
    <t>Ievas-Madaras</t>
  </si>
  <si>
    <t>44B16</t>
  </si>
  <si>
    <t>Vilzēnmuiža-Dzirnavnieki</t>
  </si>
  <si>
    <t>44B17</t>
  </si>
  <si>
    <t>Pagraba pievedceļš</t>
  </si>
  <si>
    <t>44B18</t>
  </si>
  <si>
    <t>Buļļi-Ķuži</t>
  </si>
  <si>
    <t>44B19</t>
  </si>
  <si>
    <t>Vilzēnmuiža-Blauviņas</t>
  </si>
  <si>
    <t>E 558238
N 395797</t>
  </si>
  <si>
    <t>44B20</t>
  </si>
  <si>
    <t>Urga-Kalniņi-Blauviņas</t>
  </si>
  <si>
    <t>44B21</t>
  </si>
  <si>
    <t>Līcīšu ceļš</t>
  </si>
  <si>
    <t>Alojas novada pašvaldības B grupas ceļi Braslavas pagastā</t>
  </si>
  <si>
    <t>44C01</t>
  </si>
  <si>
    <t>Zaļauska-Liepiņas</t>
  </si>
  <si>
    <t>44C02</t>
  </si>
  <si>
    <t>Zaļauska-Branči</t>
  </si>
  <si>
    <t>44C03</t>
  </si>
  <si>
    <t>Zaļauska-Īge</t>
  </si>
  <si>
    <t>44C04</t>
  </si>
  <si>
    <t>Vēžu ceļš</t>
  </si>
  <si>
    <t>44C05</t>
  </si>
  <si>
    <t>Klāmaņi-Venteri</t>
  </si>
  <si>
    <t>44C06</t>
  </si>
  <si>
    <t>Ķirumi- Straumēni</t>
  </si>
  <si>
    <t>44C07</t>
  </si>
  <si>
    <t>Krustiņi-Vecate</t>
  </si>
  <si>
    <t>44C08</t>
  </si>
  <si>
    <t>Blankas-Purmalīši</t>
  </si>
  <si>
    <t>44C09</t>
  </si>
  <si>
    <t>Priežu ceļš</t>
  </si>
  <si>
    <t>44C10</t>
  </si>
  <si>
    <t>Pumpuru ceļš</t>
  </si>
  <si>
    <t>44C11</t>
  </si>
  <si>
    <t>Saimniecības ceļš</t>
  </si>
  <si>
    <t>44C12</t>
  </si>
  <si>
    <t>Lauku ceļš</t>
  </si>
  <si>
    <t>44C13</t>
  </si>
  <si>
    <t>Mežiņu ceļš</t>
  </si>
  <si>
    <t>44C14</t>
  </si>
  <si>
    <t>Piģēni-Paužas</t>
  </si>
  <si>
    <t>44C15</t>
  </si>
  <si>
    <t>Robežnieki-Ezīši</t>
  </si>
  <si>
    <t>Alojas novada pašvaldības C grupas ceļi Braslavas pagastā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</si>
</sst>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"/>
    <numFmt numFmtId="166" formatCode="0.0"/>
    <numFmt numFmtId="167" formatCode="#,##0.0000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vertAlign val="superscript"/>
      <sz val="8"/>
      <name val="Arial"/>
      <family val="2"/>
      <charset val="186"/>
    </font>
    <font>
      <i/>
      <sz val="8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sz val="8"/>
      <color indexed="8"/>
      <name val="Calibri"/>
      <family val="2"/>
      <charset val="186"/>
    </font>
    <font>
      <i/>
      <sz val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1">
    <xf numFmtId="0" fontId="0" fillId="0" borderId="0" xfId="0"/>
    <xf numFmtId="0" fontId="3" fillId="0" borderId="2" xfId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/>
    <xf numFmtId="2" fontId="7" fillId="0" borderId="7" xfId="0" applyNumberFormat="1" applyFont="1" applyBorder="1"/>
    <xf numFmtId="164" fontId="7" fillId="0" borderId="11" xfId="0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wrapText="1"/>
    </xf>
    <xf numFmtId="49" fontId="7" fillId="0" borderId="11" xfId="0" applyNumberFormat="1" applyFont="1" applyBorder="1"/>
    <xf numFmtId="2" fontId="7" fillId="0" borderId="11" xfId="0" applyNumberFormat="1" applyFont="1" applyBorder="1"/>
    <xf numFmtId="0" fontId="7" fillId="0" borderId="3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164" fontId="7" fillId="0" borderId="13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/>
    <xf numFmtId="2" fontId="7" fillId="0" borderId="13" xfId="0" applyNumberFormat="1" applyFont="1" applyFill="1" applyBorder="1"/>
    <xf numFmtId="164" fontId="7" fillId="0" borderId="13" xfId="0" applyNumberFormat="1" applyFont="1" applyBorder="1" applyAlignment="1">
      <alignment horizontal="center"/>
    </xf>
    <xf numFmtId="0" fontId="7" fillId="0" borderId="13" xfId="0" applyNumberFormat="1" applyFont="1" applyBorder="1" applyAlignment="1">
      <alignment horizontal="center" vertical="center"/>
    </xf>
    <xf numFmtId="49" fontId="7" fillId="0" borderId="13" xfId="0" applyNumberFormat="1" applyFont="1" applyBorder="1"/>
    <xf numFmtId="2" fontId="7" fillId="0" borderId="13" xfId="0" applyNumberFormat="1" applyFont="1" applyBorder="1"/>
    <xf numFmtId="164" fontId="7" fillId="0" borderId="18" xfId="0" applyNumberFormat="1" applyFont="1" applyBorder="1" applyAlignment="1">
      <alignment horizontal="center"/>
    </xf>
    <xf numFmtId="164" fontId="7" fillId="0" borderId="19" xfId="0" applyNumberFormat="1" applyFont="1" applyBorder="1" applyAlignment="1">
      <alignment horizontal="center"/>
    </xf>
    <xf numFmtId="0" fontId="7" fillId="0" borderId="19" xfId="0" applyNumberFormat="1" applyFont="1" applyBorder="1" applyAlignment="1">
      <alignment horizontal="center" vertical="center"/>
    </xf>
    <xf numFmtId="49" fontId="7" fillId="0" borderId="19" xfId="0" applyNumberFormat="1" applyFont="1" applyBorder="1"/>
    <xf numFmtId="2" fontId="7" fillId="0" borderId="19" xfId="0" applyNumberFormat="1" applyFont="1" applyBorder="1"/>
    <xf numFmtId="164" fontId="7" fillId="0" borderId="21" xfId="0" applyNumberFormat="1" applyFont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0" fontId="7" fillId="0" borderId="22" xfId="0" applyNumberFormat="1" applyFont="1" applyBorder="1" applyAlignment="1">
      <alignment horizontal="center" vertical="center"/>
    </xf>
    <xf numFmtId="49" fontId="7" fillId="0" borderId="22" xfId="0" applyNumberFormat="1" applyFont="1" applyBorder="1"/>
    <xf numFmtId="2" fontId="7" fillId="0" borderId="22" xfId="0" applyNumberFormat="1" applyFont="1" applyBorder="1"/>
    <xf numFmtId="164" fontId="7" fillId="0" borderId="24" xfId="0" applyNumberFormat="1" applyFont="1" applyBorder="1" applyAlignment="1">
      <alignment horizontal="center"/>
    </xf>
    <xf numFmtId="0" fontId="7" fillId="0" borderId="24" xfId="0" applyNumberFormat="1" applyFont="1" applyBorder="1" applyAlignment="1">
      <alignment horizontal="center" vertical="center"/>
    </xf>
    <xf numFmtId="49" fontId="7" fillId="0" borderId="24" xfId="0" applyNumberFormat="1" applyFont="1" applyBorder="1"/>
    <xf numFmtId="2" fontId="7" fillId="0" borderId="24" xfId="0" applyNumberFormat="1" applyFont="1" applyBorder="1"/>
    <xf numFmtId="164" fontId="7" fillId="0" borderId="27" xfId="0" applyNumberFormat="1" applyFont="1" applyBorder="1" applyAlignment="1">
      <alignment horizontal="center"/>
    </xf>
    <xf numFmtId="0" fontId="7" fillId="0" borderId="29" xfId="0" applyNumberFormat="1" applyFont="1" applyFill="1" applyBorder="1" applyAlignment="1">
      <alignment horizontal="center"/>
    </xf>
    <xf numFmtId="49" fontId="7" fillId="0" borderId="30" xfId="0" applyNumberFormat="1" applyFont="1" applyBorder="1"/>
    <xf numFmtId="164" fontId="7" fillId="0" borderId="31" xfId="0" applyNumberFormat="1" applyFont="1" applyBorder="1" applyAlignment="1">
      <alignment horizontal="center"/>
    </xf>
    <xf numFmtId="0" fontId="7" fillId="0" borderId="31" xfId="0" applyNumberFormat="1" applyFont="1" applyBorder="1" applyAlignment="1">
      <alignment horizontal="center" vertical="center"/>
    </xf>
    <xf numFmtId="49" fontId="7" fillId="0" borderId="31" xfId="0" applyNumberFormat="1" applyFont="1" applyBorder="1"/>
    <xf numFmtId="2" fontId="7" fillId="0" borderId="31" xfId="0" applyNumberFormat="1" applyFont="1" applyBorder="1"/>
    <xf numFmtId="164" fontId="7" fillId="0" borderId="11" xfId="0" applyNumberFormat="1" applyFont="1" applyFill="1" applyBorder="1" applyAlignment="1">
      <alignment horizontal="center"/>
    </xf>
    <xf numFmtId="0" fontId="7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/>
    <xf numFmtId="2" fontId="7" fillId="0" borderId="11" xfId="0" applyNumberFormat="1" applyFont="1" applyFill="1" applyBorder="1"/>
    <xf numFmtId="164" fontId="7" fillId="0" borderId="32" xfId="0" applyNumberFormat="1" applyFont="1" applyFill="1" applyBorder="1" applyAlignment="1">
      <alignment horizontal="center"/>
    </xf>
    <xf numFmtId="0" fontId="7" fillId="0" borderId="32" xfId="0" applyNumberFormat="1" applyFont="1" applyFill="1" applyBorder="1" applyAlignment="1">
      <alignment horizontal="center" vertical="center"/>
    </xf>
    <xf numFmtId="49" fontId="7" fillId="0" borderId="32" xfId="0" applyNumberFormat="1" applyFont="1" applyFill="1" applyBorder="1"/>
    <xf numFmtId="2" fontId="7" fillId="0" borderId="32" xfId="0" applyNumberFormat="1" applyFont="1" applyFill="1" applyBorder="1"/>
    <xf numFmtId="164" fontId="7" fillId="0" borderId="19" xfId="0" applyNumberFormat="1" applyFont="1" applyFill="1" applyBorder="1" applyAlignment="1">
      <alignment horizontal="center"/>
    </xf>
    <xf numFmtId="0" fontId="7" fillId="0" borderId="19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/>
    <xf numFmtId="2" fontId="7" fillId="0" borderId="19" xfId="0" applyNumberFormat="1" applyFont="1" applyFill="1" applyBorder="1"/>
    <xf numFmtId="49" fontId="7" fillId="0" borderId="30" xfId="0" applyNumberFormat="1" applyFont="1" applyFill="1" applyBorder="1"/>
    <xf numFmtId="164" fontId="7" fillId="0" borderId="31" xfId="0" applyNumberFormat="1" applyFont="1" applyFill="1" applyBorder="1" applyAlignment="1">
      <alignment horizontal="center"/>
    </xf>
    <xf numFmtId="0" fontId="7" fillId="0" borderId="31" xfId="0" applyNumberFormat="1" applyFont="1" applyFill="1" applyBorder="1" applyAlignment="1">
      <alignment horizontal="center" vertical="center"/>
    </xf>
    <xf numFmtId="49" fontId="7" fillId="0" borderId="31" xfId="0" applyNumberFormat="1" applyFont="1" applyFill="1" applyBorder="1"/>
    <xf numFmtId="2" fontId="7" fillId="0" borderId="31" xfId="0" applyNumberFormat="1" applyFont="1" applyFill="1" applyBorder="1"/>
    <xf numFmtId="0" fontId="7" fillId="0" borderId="15" xfId="0" applyNumberFormat="1" applyFont="1" applyFill="1" applyBorder="1" applyAlignment="1">
      <alignment horizontal="center" vertical="center"/>
    </xf>
    <xf numFmtId="49" fontId="7" fillId="0" borderId="35" xfId="0" applyNumberFormat="1" applyFont="1" applyFill="1" applyBorder="1"/>
    <xf numFmtId="0" fontId="7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49" fontId="3" fillId="0" borderId="36" xfId="0" applyNumberFormat="1" applyFont="1" applyFill="1" applyBorder="1"/>
    <xf numFmtId="164" fontId="7" fillId="0" borderId="2" xfId="0" applyNumberFormat="1" applyFont="1" applyFill="1" applyBorder="1" applyAlignment="1">
      <alignment horizontal="center"/>
    </xf>
    <xf numFmtId="49" fontId="7" fillId="0" borderId="2" xfId="0" applyNumberFormat="1" applyFont="1" applyFill="1" applyBorder="1"/>
    <xf numFmtId="2" fontId="7" fillId="0" borderId="2" xfId="0" applyNumberFormat="1" applyFont="1" applyFill="1" applyBorder="1"/>
    <xf numFmtId="0" fontId="7" fillId="0" borderId="37" xfId="0" applyNumberFormat="1" applyFont="1" applyFill="1" applyBorder="1" applyAlignment="1">
      <alignment horizontal="center"/>
    </xf>
    <xf numFmtId="49" fontId="3" fillId="0" borderId="38" xfId="0" applyNumberFormat="1" applyFont="1" applyFill="1" applyBorder="1"/>
    <xf numFmtId="164" fontId="7" fillId="0" borderId="39" xfId="0" applyNumberFormat="1" applyFont="1" applyFill="1" applyBorder="1" applyAlignment="1">
      <alignment horizontal="center"/>
    </xf>
    <xf numFmtId="0" fontId="7" fillId="0" borderId="39" xfId="0" applyNumberFormat="1" applyFont="1" applyFill="1" applyBorder="1" applyAlignment="1">
      <alignment horizontal="center" vertical="center"/>
    </xf>
    <xf numFmtId="49" fontId="7" fillId="0" borderId="39" xfId="0" applyNumberFormat="1" applyFont="1" applyFill="1" applyBorder="1"/>
    <xf numFmtId="2" fontId="7" fillId="0" borderId="39" xfId="0" applyNumberFormat="1" applyFont="1" applyFill="1" applyBorder="1"/>
    <xf numFmtId="0" fontId="7" fillId="0" borderId="29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wrapText="1"/>
    </xf>
    <xf numFmtId="164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/>
    <xf numFmtId="49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/>
    <xf numFmtId="164" fontId="4" fillId="0" borderId="2" xfId="0" applyNumberFormat="1" applyFont="1" applyFill="1" applyBorder="1"/>
    <xf numFmtId="3" fontId="4" fillId="0" borderId="2" xfId="0" applyNumberFormat="1" applyFont="1" applyFill="1" applyBorder="1"/>
    <xf numFmtId="0" fontId="8" fillId="0" borderId="0" xfId="0" applyFont="1"/>
    <xf numFmtId="165" fontId="8" fillId="0" borderId="0" xfId="0" applyNumberFormat="1" applyFont="1"/>
    <xf numFmtId="164" fontId="3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8" fillId="0" borderId="0" xfId="0" applyNumberFormat="1" applyFont="1"/>
    <xf numFmtId="1" fontId="3" fillId="0" borderId="2" xfId="0" applyNumberFormat="1" applyFont="1" applyBorder="1" applyAlignment="1">
      <alignment vertical="center"/>
    </xf>
    <xf numFmtId="49" fontId="7" fillId="0" borderId="41" xfId="0" applyNumberFormat="1" applyFont="1" applyBorder="1"/>
    <xf numFmtId="49" fontId="7" fillId="0" borderId="42" xfId="0" applyNumberFormat="1" applyFont="1" applyBorder="1"/>
    <xf numFmtId="49" fontId="7" fillId="0" borderId="43" xfId="0" applyNumberFormat="1" applyFont="1" applyFill="1" applyBorder="1"/>
    <xf numFmtId="49" fontId="7" fillId="0" borderId="43" xfId="0" applyNumberFormat="1" applyFont="1" applyBorder="1"/>
    <xf numFmtId="49" fontId="7" fillId="0" borderId="44" xfId="0" applyNumberFormat="1" applyFont="1" applyBorder="1"/>
    <xf numFmtId="49" fontId="7" fillId="0" borderId="45" xfId="0" applyNumberFormat="1" applyFont="1" applyBorder="1"/>
    <xf numFmtId="49" fontId="7" fillId="0" borderId="46" xfId="0" applyNumberFormat="1" applyFont="1" applyBorder="1"/>
    <xf numFmtId="49" fontId="7" fillId="0" borderId="47" xfId="0" applyNumberFormat="1" applyFont="1" applyBorder="1"/>
    <xf numFmtId="49" fontId="7" fillId="0" borderId="42" xfId="0" applyNumberFormat="1" applyFont="1" applyFill="1" applyBorder="1"/>
    <xf numFmtId="49" fontId="7" fillId="0" borderId="48" xfId="0" applyNumberFormat="1" applyFont="1" applyFill="1" applyBorder="1"/>
    <xf numFmtId="49" fontId="7" fillId="0" borderId="44" xfId="0" applyNumberFormat="1" applyFont="1" applyFill="1" applyBorder="1"/>
    <xf numFmtId="49" fontId="7" fillId="0" borderId="47" xfId="0" applyNumberFormat="1" applyFont="1" applyFill="1" applyBorder="1"/>
    <xf numFmtId="49" fontId="7" fillId="0" borderId="49" xfId="0" applyNumberFormat="1" applyFont="1" applyFill="1" applyBorder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/>
    <xf numFmtId="49" fontId="7" fillId="0" borderId="36" xfId="0" applyNumberFormat="1" applyFont="1" applyBorder="1"/>
    <xf numFmtId="164" fontId="7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2" fontId="7" fillId="0" borderId="2" xfId="0" applyNumberFormat="1" applyFont="1" applyBorder="1"/>
    <xf numFmtId="164" fontId="7" fillId="0" borderId="8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/>
    </xf>
    <xf numFmtId="49" fontId="7" fillId="0" borderId="8" xfId="0" applyNumberFormat="1" applyFont="1" applyBorder="1"/>
    <xf numFmtId="2" fontId="7" fillId="0" borderId="8" xfId="0" applyNumberFormat="1" applyFont="1" applyBorder="1"/>
    <xf numFmtId="164" fontId="7" fillId="0" borderId="4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wrapText="1"/>
    </xf>
    <xf numFmtId="49" fontId="7" fillId="0" borderId="4" xfId="0" applyNumberFormat="1" applyFont="1" applyBorder="1"/>
    <xf numFmtId="2" fontId="7" fillId="0" borderId="4" xfId="0" applyNumberFormat="1" applyFont="1" applyBorder="1"/>
    <xf numFmtId="164" fontId="7" fillId="0" borderId="8" xfId="0" applyNumberFormat="1" applyFont="1" applyFill="1" applyBorder="1" applyAlignment="1">
      <alignment horizontal="center"/>
    </xf>
    <xf numFmtId="0" fontId="7" fillId="0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/>
    </xf>
    <xf numFmtId="49" fontId="7" fillId="0" borderId="8" xfId="0" applyNumberFormat="1" applyFont="1" applyFill="1" applyBorder="1"/>
    <xf numFmtId="2" fontId="7" fillId="0" borderId="8" xfId="0" applyNumberFormat="1" applyFont="1" applyFill="1" applyBorder="1"/>
    <xf numFmtId="164" fontId="7" fillId="0" borderId="4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/>
    </xf>
    <xf numFmtId="49" fontId="7" fillId="0" borderId="4" xfId="0" applyNumberFormat="1" applyFont="1" applyFill="1" applyBorder="1"/>
    <xf numFmtId="2" fontId="7" fillId="0" borderId="4" xfId="0" applyNumberFormat="1" applyFont="1" applyFill="1" applyBorder="1"/>
    <xf numFmtId="49" fontId="7" fillId="0" borderId="0" xfId="0" applyNumberFormat="1" applyFont="1" applyFill="1" applyBorder="1" applyAlignment="1">
      <alignment horizontal="left" vertical="center"/>
    </xf>
    <xf numFmtId="164" fontId="4" fillId="0" borderId="2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left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left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66" fontId="3" fillId="0" borderId="8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vertical="center"/>
    </xf>
    <xf numFmtId="0" fontId="3" fillId="0" borderId="5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2" fontId="4" fillId="0" borderId="2" xfId="0" applyNumberFormat="1" applyFont="1" applyFill="1" applyBorder="1"/>
    <xf numFmtId="3" fontId="3" fillId="0" borderId="0" xfId="0" applyNumberFormat="1" applyFont="1" applyFill="1" applyBorder="1"/>
    <xf numFmtId="0" fontId="4" fillId="0" borderId="1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/>
    <xf numFmtId="2" fontId="3" fillId="0" borderId="2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2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0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left" vertical="center" wrapText="1"/>
    </xf>
    <xf numFmtId="2" fontId="3" fillId="0" borderId="57" xfId="0" applyNumberFormat="1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2" fontId="3" fillId="0" borderId="52" xfId="0" applyNumberFormat="1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vertical="center"/>
    </xf>
    <xf numFmtId="0" fontId="3" fillId="0" borderId="52" xfId="0" applyNumberFormat="1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left" vertical="center" wrapText="1"/>
    </xf>
    <xf numFmtId="2" fontId="3" fillId="0" borderId="50" xfId="0" applyNumberFormat="1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2" fontId="3" fillId="0" borderId="58" xfId="0" applyNumberFormat="1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4" fontId="3" fillId="0" borderId="0" xfId="0" applyNumberFormat="1" applyFont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36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0" fontId="3" fillId="0" borderId="0" xfId="0" applyFont="1" applyFill="1"/>
    <xf numFmtId="167" fontId="3" fillId="0" borderId="0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 wrapText="1"/>
    </xf>
    <xf numFmtId="166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Border="1"/>
    <xf numFmtId="164" fontId="7" fillId="0" borderId="25" xfId="0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>
      <alignment horizontal="center" vertical="center"/>
    </xf>
    <xf numFmtId="164" fontId="7" fillId="0" borderId="25" xfId="0" applyNumberFormat="1" applyFont="1" applyFill="1" applyBorder="1" applyAlignment="1">
      <alignment horizontal="center" vertical="center" wrapText="1"/>
    </xf>
    <xf numFmtId="0" fontId="7" fillId="0" borderId="25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>
      <alignment horizontal="center" vertical="center" wrapText="1"/>
    </xf>
    <xf numFmtId="166" fontId="7" fillId="0" borderId="25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/>
    <xf numFmtId="164" fontId="7" fillId="0" borderId="3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/>
    <xf numFmtId="2" fontId="7" fillId="0" borderId="3" xfId="0" applyNumberFormat="1" applyFont="1" applyFill="1" applyBorder="1"/>
    <xf numFmtId="164" fontId="7" fillId="0" borderId="59" xfId="0" applyNumberFormat="1" applyFont="1" applyFill="1" applyBorder="1" applyAlignment="1">
      <alignment horizontal="center"/>
    </xf>
    <xf numFmtId="0" fontId="7" fillId="0" borderId="59" xfId="0" applyNumberFormat="1" applyFont="1" applyFill="1" applyBorder="1" applyAlignment="1">
      <alignment horizontal="center"/>
    </xf>
    <xf numFmtId="0" fontId="7" fillId="0" borderId="59" xfId="0" applyNumberFormat="1" applyFont="1" applyFill="1" applyBorder="1" applyAlignment="1">
      <alignment horizontal="center" vertical="center"/>
    </xf>
    <xf numFmtId="49" fontId="7" fillId="0" borderId="59" xfId="0" applyNumberFormat="1" applyFont="1" applyFill="1" applyBorder="1" applyAlignment="1">
      <alignment horizontal="center" vertical="center"/>
    </xf>
    <xf numFmtId="49" fontId="7" fillId="0" borderId="59" xfId="0" applyNumberFormat="1" applyFont="1" applyFill="1" applyBorder="1"/>
    <xf numFmtId="2" fontId="7" fillId="0" borderId="59" xfId="0" applyNumberFormat="1" applyFont="1" applyFill="1" applyBorder="1"/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36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49" fontId="7" fillId="0" borderId="53" xfId="0" applyNumberFormat="1" applyFont="1" applyFill="1" applyBorder="1"/>
    <xf numFmtId="164" fontId="7" fillId="0" borderId="51" xfId="0" applyNumberFormat="1" applyFont="1" applyFill="1" applyBorder="1" applyAlignment="1">
      <alignment horizontal="center"/>
    </xf>
    <xf numFmtId="164" fontId="7" fillId="0" borderId="25" xfId="0" applyNumberFormat="1" applyFont="1" applyFill="1" applyBorder="1" applyAlignment="1">
      <alignment horizontal="center"/>
    </xf>
    <xf numFmtId="0" fontId="7" fillId="0" borderId="25" xfId="0" applyNumberFormat="1" applyFont="1" applyFill="1" applyBorder="1" applyAlignment="1">
      <alignment horizontal="center"/>
    </xf>
    <xf numFmtId="49" fontId="7" fillId="0" borderId="25" xfId="0" applyNumberFormat="1" applyFont="1" applyFill="1" applyBorder="1"/>
    <xf numFmtId="2" fontId="7" fillId="0" borderId="25" xfId="0" applyNumberFormat="1" applyFont="1" applyFill="1" applyBorder="1"/>
    <xf numFmtId="49" fontId="7" fillId="0" borderId="36" xfId="0" applyNumberFormat="1" applyFont="1" applyFill="1" applyBorder="1"/>
    <xf numFmtId="0" fontId="7" fillId="0" borderId="8" xfId="0" applyNumberFormat="1" applyFont="1" applyFill="1" applyBorder="1" applyAlignment="1">
      <alignment horizontal="center"/>
    </xf>
    <xf numFmtId="2" fontId="7" fillId="0" borderId="25" xfId="0" applyNumberFormat="1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>
      <alignment vertical="center"/>
    </xf>
    <xf numFmtId="164" fontId="7" fillId="0" borderId="23" xfId="0" applyNumberFormat="1" applyFont="1" applyFill="1" applyBorder="1" applyAlignment="1">
      <alignment horizontal="center"/>
    </xf>
    <xf numFmtId="0" fontId="7" fillId="0" borderId="23" xfId="0" applyNumberFormat="1" applyFont="1" applyFill="1" applyBorder="1" applyAlignment="1">
      <alignment horizontal="center"/>
    </xf>
    <xf numFmtId="0" fontId="7" fillId="0" borderId="23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/>
    <xf numFmtId="2" fontId="7" fillId="0" borderId="23" xfId="0" applyNumberFormat="1" applyFont="1" applyFill="1" applyBorder="1"/>
    <xf numFmtId="49" fontId="7" fillId="0" borderId="51" xfId="0" applyNumberFormat="1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wrapText="1"/>
    </xf>
    <xf numFmtId="166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/>
    </xf>
    <xf numFmtId="166" fontId="4" fillId="0" borderId="2" xfId="0" applyNumberFormat="1" applyFont="1" applyBorder="1" applyAlignment="1"/>
    <xf numFmtId="3" fontId="3" fillId="0" borderId="2" xfId="0" applyNumberFormat="1" applyFont="1" applyBorder="1" applyAlignment="1">
      <alignment vertical="center"/>
    </xf>
    <xf numFmtId="167" fontId="8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40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vertical="center"/>
    </xf>
    <xf numFmtId="2" fontId="3" fillId="0" borderId="36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2" fontId="3" fillId="0" borderId="51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1" xfId="0" applyFont="1" applyFill="1" applyBorder="1"/>
    <xf numFmtId="2" fontId="3" fillId="0" borderId="59" xfId="0" applyNumberFormat="1" applyFont="1" applyFill="1" applyBorder="1" applyAlignment="1">
      <alignment horizontal="center" vertical="center"/>
    </xf>
    <xf numFmtId="2" fontId="3" fillId="0" borderId="60" xfId="0" applyNumberFormat="1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0" xfId="0" applyFont="1" applyFill="1" applyBorder="1"/>
    <xf numFmtId="0" fontId="3" fillId="0" borderId="36" xfId="0" applyFont="1" applyFill="1" applyBorder="1" applyAlignment="1">
      <alignment horizontal="left"/>
    </xf>
    <xf numFmtId="2" fontId="3" fillId="0" borderId="61" xfId="0" applyNumberFormat="1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 wrapText="1"/>
    </xf>
    <xf numFmtId="2" fontId="3" fillId="0" borderId="53" xfId="0" applyNumberFormat="1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/>
    </xf>
    <xf numFmtId="0" fontId="7" fillId="0" borderId="50" xfId="0" applyNumberFormat="1" applyFont="1" applyFill="1" applyBorder="1" applyAlignment="1">
      <alignment horizontal="center" vertical="center"/>
    </xf>
    <xf numFmtId="49" fontId="7" fillId="0" borderId="51" xfId="0" applyNumberFormat="1" applyFont="1" applyBorder="1"/>
    <xf numFmtId="164" fontId="7" fillId="0" borderId="3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49" fontId="7" fillId="0" borderId="3" xfId="0" applyNumberFormat="1" applyFont="1" applyBorder="1"/>
    <xf numFmtId="2" fontId="7" fillId="0" borderId="3" xfId="0" applyNumberFormat="1" applyFont="1" applyBorder="1"/>
    <xf numFmtId="49" fontId="7" fillId="0" borderId="51" xfId="0" applyNumberFormat="1" applyFont="1" applyBorder="1" applyAlignment="1">
      <alignment horizontal="left" vertical="center"/>
    </xf>
    <xf numFmtId="0" fontId="7" fillId="0" borderId="8" xfId="0" applyNumberFormat="1" applyFont="1" applyBorder="1" applyAlignment="1">
      <alignment horizontal="center"/>
    </xf>
    <xf numFmtId="49" fontId="7" fillId="0" borderId="0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right"/>
    </xf>
    <xf numFmtId="2" fontId="7" fillId="0" borderId="0" xfId="0" applyNumberFormat="1" applyFont="1" applyBorder="1"/>
    <xf numFmtId="0" fontId="7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wrapText="1"/>
    </xf>
    <xf numFmtId="16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right"/>
    </xf>
    <xf numFmtId="164" fontId="3" fillId="0" borderId="2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/>
    </xf>
    <xf numFmtId="0" fontId="3" fillId="0" borderId="60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3" fillId="0" borderId="61" xfId="0" applyFont="1" applyFill="1" applyBorder="1"/>
    <xf numFmtId="0" fontId="3" fillId="0" borderId="53" xfId="0" applyFont="1" applyFill="1" applyBorder="1" applyAlignment="1">
      <alignment horizontal="center"/>
    </xf>
    <xf numFmtId="0" fontId="3" fillId="0" borderId="53" xfId="0" applyFont="1" applyFill="1" applyBorder="1"/>
    <xf numFmtId="0" fontId="3" fillId="0" borderId="51" xfId="0" applyFont="1" applyFill="1" applyBorder="1" applyAlignment="1">
      <alignment horizontal="left" vertical="center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2" fontId="3" fillId="0" borderId="62" xfId="0" applyNumberFormat="1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/>
    </xf>
    <xf numFmtId="0" fontId="3" fillId="0" borderId="62" xfId="0" applyFont="1" applyFill="1" applyBorder="1"/>
    <xf numFmtId="0" fontId="3" fillId="0" borderId="36" xfId="0" applyFont="1" applyFill="1" applyBorder="1" applyAlignment="1">
      <alignment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left"/>
    </xf>
    <xf numFmtId="0" fontId="3" fillId="0" borderId="6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/>
    <xf numFmtId="165" fontId="3" fillId="0" borderId="0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0" xfId="0" applyNumberFormat="1" applyFont="1" applyFill="1" applyBorder="1" applyAlignment="1">
      <alignment horizontal="center" vertical="center"/>
    </xf>
    <xf numFmtId="0" fontId="3" fillId="0" borderId="52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left" vertical="center" wrapText="1"/>
    </xf>
    <xf numFmtId="0" fontId="3" fillId="0" borderId="53" xfId="0" applyFont="1" applyFill="1" applyBorder="1" applyAlignment="1">
      <alignment horizontal="left" vertical="center" wrapText="1"/>
    </xf>
    <xf numFmtId="0" fontId="3" fillId="0" borderId="54" xfId="0" applyNumberFormat="1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50" xfId="0" applyNumberFormat="1" applyFont="1" applyFill="1" applyBorder="1" applyAlignment="1">
      <alignment horizontal="center" vertical="center"/>
    </xf>
    <xf numFmtId="49" fontId="7" fillId="0" borderId="52" xfId="0" applyNumberFormat="1" applyFont="1" applyFill="1" applyBorder="1" applyAlignment="1">
      <alignment horizontal="center" vertical="center"/>
    </xf>
    <xf numFmtId="49" fontId="7" fillId="0" borderId="51" xfId="0" applyNumberFormat="1" applyFont="1" applyBorder="1" applyAlignment="1">
      <alignment horizontal="left" vertical="center"/>
    </xf>
    <xf numFmtId="49" fontId="7" fillId="0" borderId="53" xfId="0" applyNumberFormat="1" applyFont="1" applyBorder="1" applyAlignment="1">
      <alignment horizontal="left" vertical="center"/>
    </xf>
    <xf numFmtId="49" fontId="7" fillId="0" borderId="51" xfId="0" applyNumberFormat="1" applyFont="1" applyFill="1" applyBorder="1" applyAlignment="1">
      <alignment horizontal="left" vertical="center"/>
    </xf>
    <xf numFmtId="49" fontId="7" fillId="0" borderId="53" xfId="0" applyNumberFormat="1" applyFont="1" applyFill="1" applyBorder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textRotation="90" wrapText="1"/>
    </xf>
    <xf numFmtId="0" fontId="3" fillId="0" borderId="4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7" fillId="0" borderId="15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left" vertical="center"/>
    </xf>
    <xf numFmtId="49" fontId="7" fillId="0" borderId="10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left" vertical="center"/>
    </xf>
    <xf numFmtId="0" fontId="7" fillId="0" borderId="33" xfId="0" applyNumberFormat="1" applyFont="1" applyFill="1" applyBorder="1" applyAlignment="1">
      <alignment horizontal="center" vertical="center"/>
    </xf>
    <xf numFmtId="49" fontId="7" fillId="0" borderId="34" xfId="0" applyNumberFormat="1" applyFont="1" applyFill="1" applyBorder="1" applyAlignment="1">
      <alignment horizontal="left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26" xfId="0" applyNumberFormat="1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49" fontId="7" fillId="0" borderId="28" xfId="0" applyNumberFormat="1" applyFont="1" applyBorder="1" applyAlignment="1">
      <alignment horizontal="left" vertical="center"/>
    </xf>
    <xf numFmtId="49" fontId="7" fillId="0" borderId="10" xfId="0" applyNumberFormat="1" applyFont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left" wrapText="1"/>
    </xf>
    <xf numFmtId="0" fontId="3" fillId="0" borderId="53" xfId="0" applyFont="1" applyFill="1" applyBorder="1" applyAlignment="1">
      <alignment horizontal="left" wrapText="1"/>
    </xf>
    <xf numFmtId="0" fontId="3" fillId="0" borderId="51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49" fontId="7" fillId="0" borderId="55" xfId="0" applyNumberFormat="1" applyFont="1" applyFill="1" applyBorder="1" applyAlignment="1">
      <alignment horizontal="left" vertical="center"/>
    </xf>
    <xf numFmtId="49" fontId="3" fillId="0" borderId="51" xfId="0" applyNumberFormat="1" applyFont="1" applyFill="1" applyBorder="1" applyAlignment="1">
      <alignment horizontal="left" vertical="center"/>
    </xf>
    <xf numFmtId="49" fontId="3" fillId="0" borderId="55" xfId="0" applyNumberFormat="1" applyFont="1" applyFill="1" applyBorder="1" applyAlignment="1">
      <alignment horizontal="left" vertical="center"/>
    </xf>
    <xf numFmtId="49" fontId="3" fillId="0" borderId="53" xfId="0" applyNumberFormat="1" applyFont="1" applyFill="1" applyBorder="1" applyAlignment="1">
      <alignment horizontal="left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7" fillId="0" borderId="51" xfId="0" applyNumberFormat="1" applyFont="1" applyBorder="1" applyAlignment="1">
      <alignment horizontal="center" vertical="center"/>
    </xf>
    <xf numFmtId="49" fontId="7" fillId="0" borderId="5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tabSelected="1" workbookViewId="0">
      <selection sqref="A1:O1"/>
    </sheetView>
  </sheetViews>
  <sheetFormatPr defaultRowHeight="15" x14ac:dyDescent="0.25"/>
  <cols>
    <col min="1" max="1" width="6" customWidth="1"/>
    <col min="3" max="3" width="11.7109375" customWidth="1"/>
  </cols>
  <sheetData>
    <row r="1" spans="1:15" x14ac:dyDescent="0.25">
      <c r="A1" s="401" t="s">
        <v>55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</row>
    <row r="3" spans="1:15" x14ac:dyDescent="0.25">
      <c r="A3" s="397" t="s">
        <v>0</v>
      </c>
      <c r="B3" s="394" t="s">
        <v>1</v>
      </c>
      <c r="C3" s="394"/>
      <c r="D3" s="398" t="s">
        <v>2</v>
      </c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</row>
    <row r="4" spans="1:15" x14ac:dyDescent="0.25">
      <c r="A4" s="397"/>
      <c r="B4" s="394"/>
      <c r="C4" s="394"/>
      <c r="D4" s="394" t="s">
        <v>3</v>
      </c>
      <c r="E4" s="394"/>
      <c r="F4" s="394"/>
      <c r="G4" s="394"/>
      <c r="H4" s="394"/>
      <c r="I4" s="394" t="s">
        <v>4</v>
      </c>
      <c r="J4" s="394"/>
      <c r="K4" s="394"/>
      <c r="L4" s="394"/>
      <c r="M4" s="394"/>
      <c r="N4" s="394"/>
      <c r="O4" s="394"/>
    </row>
    <row r="5" spans="1:15" x14ac:dyDescent="0.25">
      <c r="A5" s="397"/>
      <c r="B5" s="394"/>
      <c r="C5" s="394"/>
      <c r="D5" s="394" t="s">
        <v>5</v>
      </c>
      <c r="E5" s="394"/>
      <c r="F5" s="394" t="s">
        <v>6</v>
      </c>
      <c r="G5" s="399" t="s">
        <v>7</v>
      </c>
      <c r="H5" s="394" t="s">
        <v>8</v>
      </c>
      <c r="I5" s="394" t="s">
        <v>9</v>
      </c>
      <c r="J5" s="394" t="s">
        <v>10</v>
      </c>
      <c r="K5" s="394"/>
      <c r="L5" s="394" t="s">
        <v>11</v>
      </c>
      <c r="M5" s="394" t="s">
        <v>12</v>
      </c>
      <c r="N5" s="394" t="s">
        <v>13</v>
      </c>
      <c r="O5" s="395" t="s">
        <v>14</v>
      </c>
    </row>
    <row r="6" spans="1:15" ht="33.75" x14ac:dyDescent="0.25">
      <c r="A6" s="397"/>
      <c r="B6" s="394"/>
      <c r="C6" s="394"/>
      <c r="D6" s="1" t="s">
        <v>15</v>
      </c>
      <c r="E6" s="1" t="s">
        <v>16</v>
      </c>
      <c r="F6" s="394"/>
      <c r="G6" s="400"/>
      <c r="H6" s="394"/>
      <c r="I6" s="394"/>
      <c r="J6" s="1" t="s">
        <v>17</v>
      </c>
      <c r="K6" s="1" t="s">
        <v>18</v>
      </c>
      <c r="L6" s="394"/>
      <c r="M6" s="394"/>
      <c r="N6" s="394"/>
      <c r="O6" s="396"/>
    </row>
    <row r="7" spans="1:15" x14ac:dyDescent="0.25">
      <c r="A7" s="2">
        <v>1</v>
      </c>
      <c r="B7" s="385">
        <v>2</v>
      </c>
      <c r="C7" s="385"/>
      <c r="D7" s="3">
        <v>3</v>
      </c>
      <c r="E7" s="4">
        <v>4</v>
      </c>
      <c r="F7" s="4">
        <v>5</v>
      </c>
      <c r="G7" s="4">
        <v>6</v>
      </c>
      <c r="H7" s="3">
        <v>7</v>
      </c>
      <c r="I7" s="3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</row>
    <row r="8" spans="1:15" x14ac:dyDescent="0.25">
      <c r="A8" s="418">
        <v>1</v>
      </c>
      <c r="B8" s="418">
        <v>1</v>
      </c>
      <c r="C8" s="419" t="s">
        <v>19</v>
      </c>
      <c r="D8" s="5">
        <v>0</v>
      </c>
      <c r="E8" s="5">
        <v>0.20200000000000001</v>
      </c>
      <c r="F8" s="5">
        <v>0.20200000000000001</v>
      </c>
      <c r="G8" s="6">
        <v>2665</v>
      </c>
      <c r="H8" s="7" t="s">
        <v>20</v>
      </c>
      <c r="I8" s="7"/>
      <c r="J8" s="8"/>
      <c r="K8" s="7"/>
      <c r="L8" s="7"/>
      <c r="M8" s="7"/>
      <c r="N8" s="7"/>
      <c r="O8" s="96"/>
    </row>
    <row r="9" spans="1:15" x14ac:dyDescent="0.25">
      <c r="A9" s="403"/>
      <c r="B9" s="403"/>
      <c r="C9" s="417"/>
      <c r="D9" s="9">
        <v>0.20200000000000001</v>
      </c>
      <c r="E9" s="9">
        <v>0.73499999999999999</v>
      </c>
      <c r="F9" s="9">
        <v>0.53300000000000003</v>
      </c>
      <c r="G9" s="10">
        <v>1010</v>
      </c>
      <c r="H9" s="11" t="s">
        <v>21</v>
      </c>
      <c r="I9" s="12"/>
      <c r="J9" s="13"/>
      <c r="K9" s="12"/>
      <c r="L9" s="12"/>
      <c r="M9" s="12"/>
      <c r="N9" s="12"/>
      <c r="O9" s="97"/>
    </row>
    <row r="10" spans="1:15" x14ac:dyDescent="0.25">
      <c r="A10" s="14">
        <v>2</v>
      </c>
      <c r="B10" s="15">
        <v>2</v>
      </c>
      <c r="C10" s="16" t="s">
        <v>22</v>
      </c>
      <c r="D10" s="17">
        <v>0</v>
      </c>
      <c r="E10" s="17">
        <v>0.88700000000000001</v>
      </c>
      <c r="F10" s="17">
        <v>0.88700000000000001</v>
      </c>
      <c r="G10" s="18">
        <v>5322</v>
      </c>
      <c r="H10" s="19" t="s">
        <v>20</v>
      </c>
      <c r="I10" s="19"/>
      <c r="J10" s="20"/>
      <c r="K10" s="19"/>
      <c r="L10" s="19"/>
      <c r="M10" s="19"/>
      <c r="N10" s="19"/>
      <c r="O10" s="98"/>
    </row>
    <row r="11" spans="1:15" x14ac:dyDescent="0.25">
      <c r="A11" s="420">
        <v>3</v>
      </c>
      <c r="B11" s="402">
        <v>3</v>
      </c>
      <c r="C11" s="415" t="s">
        <v>23</v>
      </c>
      <c r="D11" s="5">
        <v>0</v>
      </c>
      <c r="E11" s="5">
        <v>0.107</v>
      </c>
      <c r="F11" s="5">
        <v>0.107</v>
      </c>
      <c r="G11" s="6">
        <v>428</v>
      </c>
      <c r="H11" s="7" t="s">
        <v>21</v>
      </c>
      <c r="I11" s="7"/>
      <c r="J11" s="8"/>
      <c r="K11" s="7"/>
      <c r="L11" s="7"/>
      <c r="M11" s="7"/>
      <c r="N11" s="7"/>
      <c r="O11" s="96"/>
    </row>
    <row r="12" spans="1:15" x14ac:dyDescent="0.25">
      <c r="A12" s="421"/>
      <c r="B12" s="411"/>
      <c r="C12" s="417"/>
      <c r="D12" s="9">
        <v>0.107</v>
      </c>
      <c r="E12" s="9">
        <v>0.36799999999999999</v>
      </c>
      <c r="F12" s="9">
        <v>0.26100000000000001</v>
      </c>
      <c r="G12" s="10">
        <v>1040</v>
      </c>
      <c r="H12" s="11" t="s">
        <v>21</v>
      </c>
      <c r="I12" s="12"/>
      <c r="J12" s="13"/>
      <c r="K12" s="12"/>
      <c r="L12" s="12"/>
      <c r="M12" s="12"/>
      <c r="N12" s="12"/>
      <c r="O12" s="97"/>
    </row>
    <row r="13" spans="1:15" x14ac:dyDescent="0.25">
      <c r="A13" s="402">
        <v>4</v>
      </c>
      <c r="B13" s="402">
        <v>4</v>
      </c>
      <c r="C13" s="412" t="s">
        <v>24</v>
      </c>
      <c r="D13" s="21">
        <v>0</v>
      </c>
      <c r="E13" s="21">
        <v>0.34200000000000003</v>
      </c>
      <c r="F13" s="21">
        <f>E13-D13</f>
        <v>0.34200000000000003</v>
      </c>
      <c r="G13" s="22">
        <f>342*3.5</f>
        <v>1197</v>
      </c>
      <c r="H13" s="23" t="s">
        <v>21</v>
      </c>
      <c r="I13" s="23"/>
      <c r="J13" s="24"/>
      <c r="K13" s="23"/>
      <c r="L13" s="23"/>
      <c r="M13" s="23"/>
      <c r="N13" s="23"/>
      <c r="O13" s="99"/>
    </row>
    <row r="14" spans="1:15" x14ac:dyDescent="0.25">
      <c r="A14" s="410"/>
      <c r="B14" s="410"/>
      <c r="C14" s="413"/>
      <c r="D14" s="25">
        <v>0.34200000000000003</v>
      </c>
      <c r="E14" s="26">
        <v>0.57499999999999996</v>
      </c>
      <c r="F14" s="26">
        <f>E14-D14</f>
        <v>0.23299999999999993</v>
      </c>
      <c r="G14" s="27">
        <v>1368</v>
      </c>
      <c r="H14" s="28" t="s">
        <v>20</v>
      </c>
      <c r="I14" s="28"/>
      <c r="J14" s="29"/>
      <c r="K14" s="28"/>
      <c r="L14" s="28"/>
      <c r="M14" s="28"/>
      <c r="N14" s="28"/>
      <c r="O14" s="100"/>
    </row>
    <row r="15" spans="1:15" x14ac:dyDescent="0.25">
      <c r="A15" s="410"/>
      <c r="B15" s="410"/>
      <c r="C15" s="413"/>
      <c r="D15" s="30">
        <v>0.57499999999999996</v>
      </c>
      <c r="E15" s="31">
        <v>0.77300000000000002</v>
      </c>
      <c r="F15" s="26">
        <f>E15-D15</f>
        <v>0.19800000000000006</v>
      </c>
      <c r="G15" s="32">
        <v>1182</v>
      </c>
      <c r="H15" s="33" t="s">
        <v>21</v>
      </c>
      <c r="I15" s="33"/>
      <c r="J15" s="34"/>
      <c r="K15" s="33"/>
      <c r="L15" s="33"/>
      <c r="M15" s="33"/>
      <c r="N15" s="33"/>
      <c r="O15" s="101"/>
    </row>
    <row r="16" spans="1:15" x14ac:dyDescent="0.25">
      <c r="A16" s="410"/>
      <c r="B16" s="410"/>
      <c r="C16" s="413"/>
      <c r="D16" s="25">
        <v>0.77300000000000002</v>
      </c>
      <c r="E16" s="35">
        <v>1.008</v>
      </c>
      <c r="F16" s="26">
        <f>E16-D16</f>
        <v>0.23499999999999999</v>
      </c>
      <c r="G16" s="36">
        <v>1422</v>
      </c>
      <c r="H16" s="37" t="s">
        <v>21</v>
      </c>
      <c r="I16" s="37"/>
      <c r="J16" s="38"/>
      <c r="K16" s="37"/>
      <c r="L16" s="37"/>
      <c r="M16" s="37"/>
      <c r="N16" s="37"/>
      <c r="O16" s="102"/>
    </row>
    <row r="17" spans="1:15" x14ac:dyDescent="0.25">
      <c r="A17" s="410"/>
      <c r="B17" s="411"/>
      <c r="C17" s="414"/>
      <c r="D17" s="39">
        <v>1.008</v>
      </c>
      <c r="E17" s="9">
        <v>1.31</v>
      </c>
      <c r="F17" s="31">
        <f>E17-D17</f>
        <v>0.30200000000000005</v>
      </c>
      <c r="G17" s="10">
        <v>1830</v>
      </c>
      <c r="H17" s="12" t="s">
        <v>21</v>
      </c>
      <c r="I17" s="12"/>
      <c r="J17" s="13"/>
      <c r="K17" s="12"/>
      <c r="L17" s="12"/>
      <c r="M17" s="12"/>
      <c r="N17" s="12"/>
      <c r="O17" s="97"/>
    </row>
    <row r="18" spans="1:15" x14ac:dyDescent="0.25">
      <c r="A18" s="402">
        <v>5</v>
      </c>
      <c r="B18" s="402">
        <v>5</v>
      </c>
      <c r="C18" s="415" t="s">
        <v>25</v>
      </c>
      <c r="D18" s="21">
        <v>0</v>
      </c>
      <c r="E18" s="21">
        <v>0.08</v>
      </c>
      <c r="F18" s="21">
        <v>0.08</v>
      </c>
      <c r="G18" s="22">
        <v>486</v>
      </c>
      <c r="H18" s="23" t="s">
        <v>21</v>
      </c>
      <c r="I18" s="23"/>
      <c r="J18" s="24"/>
      <c r="K18" s="23"/>
      <c r="L18" s="23"/>
      <c r="M18" s="23"/>
      <c r="N18" s="23"/>
      <c r="O18" s="99"/>
    </row>
    <row r="19" spans="1:15" x14ac:dyDescent="0.25">
      <c r="A19" s="406"/>
      <c r="B19" s="406"/>
      <c r="C19" s="416"/>
      <c r="D19" s="26">
        <v>0.08</v>
      </c>
      <c r="E19" s="26">
        <v>0.17899999999999999</v>
      </c>
      <c r="F19" s="26">
        <v>9.9000000000000005E-2</v>
      </c>
      <c r="G19" s="27">
        <v>600</v>
      </c>
      <c r="H19" s="28" t="s">
        <v>20</v>
      </c>
      <c r="I19" s="28"/>
      <c r="J19" s="29"/>
      <c r="K19" s="28"/>
      <c r="L19" s="28"/>
      <c r="M19" s="28"/>
      <c r="N19" s="28"/>
      <c r="O19" s="100"/>
    </row>
    <row r="20" spans="1:15" x14ac:dyDescent="0.25">
      <c r="A20" s="406"/>
      <c r="B20" s="406"/>
      <c r="C20" s="416"/>
      <c r="D20" s="26">
        <v>0.17899999999999999</v>
      </c>
      <c r="E20" s="26">
        <v>0.28699999999999998</v>
      </c>
      <c r="F20" s="26">
        <v>0.108</v>
      </c>
      <c r="G20" s="27">
        <v>654</v>
      </c>
      <c r="H20" s="28" t="s">
        <v>20</v>
      </c>
      <c r="I20" s="28"/>
      <c r="J20" s="29"/>
      <c r="K20" s="28"/>
      <c r="L20" s="28"/>
      <c r="M20" s="28"/>
      <c r="N20" s="28"/>
      <c r="O20" s="100"/>
    </row>
    <row r="21" spans="1:15" x14ac:dyDescent="0.25">
      <c r="A21" s="406"/>
      <c r="B21" s="406"/>
      <c r="C21" s="416"/>
      <c r="D21" s="26">
        <v>0.28699999999999998</v>
      </c>
      <c r="E21" s="26">
        <v>0.42099999999999999</v>
      </c>
      <c r="F21" s="26">
        <v>0.13400000000000001</v>
      </c>
      <c r="G21" s="27">
        <v>810</v>
      </c>
      <c r="H21" s="28" t="s">
        <v>20</v>
      </c>
      <c r="I21" s="28"/>
      <c r="J21" s="29"/>
      <c r="K21" s="28"/>
      <c r="L21" s="28"/>
      <c r="M21" s="28"/>
      <c r="N21" s="28"/>
      <c r="O21" s="100"/>
    </row>
    <row r="22" spans="1:15" x14ac:dyDescent="0.25">
      <c r="A22" s="406"/>
      <c r="B22" s="406"/>
      <c r="C22" s="416"/>
      <c r="D22" s="26">
        <v>0.42099999999999999</v>
      </c>
      <c r="E22" s="26">
        <v>0.56999999999999995</v>
      </c>
      <c r="F22" s="26">
        <v>0.14899999999999999</v>
      </c>
      <c r="G22" s="27">
        <v>900</v>
      </c>
      <c r="H22" s="28" t="s">
        <v>21</v>
      </c>
      <c r="I22" s="28"/>
      <c r="J22" s="29"/>
      <c r="K22" s="28"/>
      <c r="L22" s="28"/>
      <c r="M22" s="28"/>
      <c r="N22" s="28"/>
      <c r="O22" s="100"/>
    </row>
    <row r="23" spans="1:15" x14ac:dyDescent="0.25">
      <c r="A23" s="406"/>
      <c r="B23" s="406"/>
      <c r="C23" s="416"/>
      <c r="D23" s="26">
        <v>0.56999999999999995</v>
      </c>
      <c r="E23" s="26">
        <v>0.78700000000000003</v>
      </c>
      <c r="F23" s="26">
        <v>0.217</v>
      </c>
      <c r="G23" s="27">
        <v>1308</v>
      </c>
      <c r="H23" s="28" t="s">
        <v>21</v>
      </c>
      <c r="I23" s="28"/>
      <c r="J23" s="29"/>
      <c r="K23" s="28"/>
      <c r="L23" s="28"/>
      <c r="M23" s="28"/>
      <c r="N23" s="28"/>
      <c r="O23" s="100"/>
    </row>
    <row r="24" spans="1:15" x14ac:dyDescent="0.25">
      <c r="A24" s="406"/>
      <c r="B24" s="406"/>
      <c r="C24" s="416"/>
      <c r="D24" s="26">
        <v>0.78700000000000003</v>
      </c>
      <c r="E24" s="26">
        <v>1.0089999999999999</v>
      </c>
      <c r="F24" s="26">
        <v>0.222</v>
      </c>
      <c r="G24" s="27">
        <v>1326</v>
      </c>
      <c r="H24" s="28" t="s">
        <v>21</v>
      </c>
      <c r="I24" s="28"/>
      <c r="J24" s="29"/>
      <c r="K24" s="28"/>
      <c r="L24" s="28"/>
      <c r="M24" s="28"/>
      <c r="N24" s="28"/>
      <c r="O24" s="100"/>
    </row>
    <row r="25" spans="1:15" x14ac:dyDescent="0.25">
      <c r="A25" s="403"/>
      <c r="B25" s="403"/>
      <c r="C25" s="417"/>
      <c r="D25" s="9">
        <v>1.0089999999999999</v>
      </c>
      <c r="E25" s="9">
        <v>1.268</v>
      </c>
      <c r="F25" s="9">
        <v>0.25900000000000001</v>
      </c>
      <c r="G25" s="10">
        <v>1584</v>
      </c>
      <c r="H25" s="12" t="s">
        <v>21</v>
      </c>
      <c r="I25" s="12"/>
      <c r="J25" s="13"/>
      <c r="K25" s="12"/>
      <c r="L25" s="12"/>
      <c r="M25" s="12"/>
      <c r="N25" s="12"/>
      <c r="O25" s="97"/>
    </row>
    <row r="26" spans="1:15" x14ac:dyDescent="0.25">
      <c r="A26" s="40">
        <v>6</v>
      </c>
      <c r="B26" s="40">
        <v>6</v>
      </c>
      <c r="C26" s="41" t="s">
        <v>26</v>
      </c>
      <c r="D26" s="42">
        <v>0</v>
      </c>
      <c r="E26" s="42">
        <v>0.11799999999999999</v>
      </c>
      <c r="F26" s="42">
        <v>0.11799999999999999</v>
      </c>
      <c r="G26" s="43">
        <v>480</v>
      </c>
      <c r="H26" s="44" t="s">
        <v>21</v>
      </c>
      <c r="I26" s="44"/>
      <c r="J26" s="45"/>
      <c r="K26" s="44"/>
      <c r="L26" s="44"/>
      <c r="M26" s="44"/>
      <c r="N26" s="44"/>
      <c r="O26" s="103"/>
    </row>
    <row r="27" spans="1:15" x14ac:dyDescent="0.25">
      <c r="A27" s="40">
        <v>7</v>
      </c>
      <c r="B27" s="40">
        <v>7</v>
      </c>
      <c r="C27" s="41" t="s">
        <v>27</v>
      </c>
      <c r="D27" s="42">
        <v>0</v>
      </c>
      <c r="E27" s="42">
        <v>0.17499999999999999</v>
      </c>
      <c r="F27" s="42">
        <v>0.17499999999999999</v>
      </c>
      <c r="G27" s="43">
        <v>704</v>
      </c>
      <c r="H27" s="44" t="s">
        <v>21</v>
      </c>
      <c r="I27" s="44"/>
      <c r="J27" s="45"/>
      <c r="K27" s="44"/>
      <c r="L27" s="44"/>
      <c r="M27" s="44"/>
      <c r="N27" s="44"/>
      <c r="O27" s="103"/>
    </row>
    <row r="28" spans="1:15" x14ac:dyDescent="0.25">
      <c r="A28" s="402">
        <v>8</v>
      </c>
      <c r="B28" s="402">
        <v>8</v>
      </c>
      <c r="C28" s="404" t="s">
        <v>28</v>
      </c>
      <c r="D28" s="17">
        <v>0</v>
      </c>
      <c r="E28" s="17">
        <v>0.06</v>
      </c>
      <c r="F28" s="17">
        <v>0.06</v>
      </c>
      <c r="G28" s="18">
        <v>126</v>
      </c>
      <c r="H28" s="19" t="s">
        <v>21</v>
      </c>
      <c r="I28" s="19"/>
      <c r="J28" s="20"/>
      <c r="K28" s="19"/>
      <c r="L28" s="19"/>
      <c r="M28" s="19"/>
      <c r="N28" s="19"/>
      <c r="O28" s="98"/>
    </row>
    <row r="29" spans="1:15" x14ac:dyDescent="0.25">
      <c r="A29" s="403"/>
      <c r="B29" s="403"/>
      <c r="C29" s="405"/>
      <c r="D29" s="46">
        <v>0.06</v>
      </c>
      <c r="E29" s="46">
        <v>0.42299999999999999</v>
      </c>
      <c r="F29" s="46">
        <v>0.36299999999999999</v>
      </c>
      <c r="G29" s="47">
        <v>500</v>
      </c>
      <c r="H29" s="48" t="s">
        <v>20</v>
      </c>
      <c r="I29" s="48"/>
      <c r="J29" s="49"/>
      <c r="K29" s="48"/>
      <c r="L29" s="48"/>
      <c r="M29" s="48"/>
      <c r="N29" s="48"/>
      <c r="O29" s="104"/>
    </row>
    <row r="30" spans="1:15" x14ac:dyDescent="0.25">
      <c r="A30" s="402">
        <v>9</v>
      </c>
      <c r="B30" s="402">
        <v>9</v>
      </c>
      <c r="C30" s="404" t="s">
        <v>29</v>
      </c>
      <c r="D30" s="17">
        <v>0</v>
      </c>
      <c r="E30" s="17">
        <v>0.122</v>
      </c>
      <c r="F30" s="17">
        <v>0.122</v>
      </c>
      <c r="G30" s="18">
        <v>732</v>
      </c>
      <c r="H30" s="19" t="s">
        <v>20</v>
      </c>
      <c r="I30" s="19"/>
      <c r="J30" s="20"/>
      <c r="K30" s="19"/>
      <c r="L30" s="19"/>
      <c r="M30" s="19"/>
      <c r="N30" s="19"/>
      <c r="O30" s="98"/>
    </row>
    <row r="31" spans="1:15" x14ac:dyDescent="0.25">
      <c r="A31" s="403"/>
      <c r="B31" s="403"/>
      <c r="C31" s="405"/>
      <c r="D31" s="50">
        <v>0.122</v>
      </c>
      <c r="E31" s="50">
        <v>0.65600000000000003</v>
      </c>
      <c r="F31" s="50">
        <v>0.53400000000000003</v>
      </c>
      <c r="G31" s="51">
        <v>3204</v>
      </c>
      <c r="H31" s="52" t="s">
        <v>20</v>
      </c>
      <c r="I31" s="52"/>
      <c r="J31" s="53"/>
      <c r="K31" s="52"/>
      <c r="L31" s="52"/>
      <c r="M31" s="52"/>
      <c r="N31" s="52"/>
      <c r="O31" s="105"/>
    </row>
    <row r="32" spans="1:15" x14ac:dyDescent="0.25">
      <c r="A32" s="402">
        <v>10</v>
      </c>
      <c r="B32" s="402">
        <v>10</v>
      </c>
      <c r="C32" s="404" t="s">
        <v>30</v>
      </c>
      <c r="D32" s="17">
        <v>0</v>
      </c>
      <c r="E32" s="17">
        <v>0.09</v>
      </c>
      <c r="F32" s="17">
        <v>0.09</v>
      </c>
      <c r="G32" s="18">
        <v>540</v>
      </c>
      <c r="H32" s="19" t="s">
        <v>20</v>
      </c>
      <c r="I32" s="19"/>
      <c r="J32" s="20"/>
      <c r="K32" s="19"/>
      <c r="L32" s="19"/>
      <c r="M32" s="19"/>
      <c r="N32" s="19"/>
      <c r="O32" s="98"/>
    </row>
    <row r="33" spans="1:15" x14ac:dyDescent="0.25">
      <c r="A33" s="408"/>
      <c r="B33" s="408"/>
      <c r="C33" s="409"/>
      <c r="D33" s="50">
        <v>0.09</v>
      </c>
      <c r="E33" s="50">
        <v>1.6850000000000001</v>
      </c>
      <c r="F33" s="50">
        <v>1.595</v>
      </c>
      <c r="G33" s="51">
        <v>9570</v>
      </c>
      <c r="H33" s="52" t="s">
        <v>20</v>
      </c>
      <c r="I33" s="52"/>
      <c r="J33" s="53"/>
      <c r="K33" s="52"/>
      <c r="L33" s="52"/>
      <c r="M33" s="52"/>
      <c r="N33" s="52"/>
      <c r="O33" s="105"/>
    </row>
    <row r="34" spans="1:15" x14ac:dyDescent="0.25">
      <c r="A34" s="402">
        <v>11</v>
      </c>
      <c r="B34" s="402">
        <v>11</v>
      </c>
      <c r="C34" s="404" t="s">
        <v>31</v>
      </c>
      <c r="D34" s="17">
        <v>0</v>
      </c>
      <c r="E34" s="17">
        <v>0.32700000000000001</v>
      </c>
      <c r="F34" s="17">
        <v>0.32700000000000001</v>
      </c>
      <c r="G34" s="18">
        <v>1962</v>
      </c>
      <c r="H34" s="19" t="s">
        <v>20</v>
      </c>
      <c r="I34" s="19"/>
      <c r="J34" s="20"/>
      <c r="K34" s="19"/>
      <c r="L34" s="19"/>
      <c r="M34" s="19"/>
      <c r="N34" s="19"/>
      <c r="O34" s="98"/>
    </row>
    <row r="35" spans="1:15" x14ac:dyDescent="0.25">
      <c r="A35" s="406"/>
      <c r="B35" s="406"/>
      <c r="C35" s="407"/>
      <c r="D35" s="54">
        <v>0.32700000000000001</v>
      </c>
      <c r="E35" s="54">
        <v>0.56299999999999994</v>
      </c>
      <c r="F35" s="54">
        <v>0.23599999999999999</v>
      </c>
      <c r="G35" s="55">
        <v>1416</v>
      </c>
      <c r="H35" s="56" t="s">
        <v>20</v>
      </c>
      <c r="I35" s="56"/>
      <c r="J35" s="57"/>
      <c r="K35" s="56"/>
      <c r="L35" s="56"/>
      <c r="M35" s="56"/>
      <c r="N35" s="56"/>
      <c r="O35" s="106"/>
    </row>
    <row r="36" spans="1:15" x14ac:dyDescent="0.25">
      <c r="A36" s="403"/>
      <c r="B36" s="403"/>
      <c r="C36" s="405"/>
      <c r="D36" s="46">
        <v>0.56299999999999994</v>
      </c>
      <c r="E36" s="46">
        <v>0.74299999999999999</v>
      </c>
      <c r="F36" s="46">
        <v>0.18</v>
      </c>
      <c r="G36" s="47">
        <v>1080</v>
      </c>
      <c r="H36" s="48" t="s">
        <v>21</v>
      </c>
      <c r="I36" s="48"/>
      <c r="J36" s="49"/>
      <c r="K36" s="48"/>
      <c r="L36" s="48"/>
      <c r="M36" s="48"/>
      <c r="N36" s="48"/>
      <c r="O36" s="104"/>
    </row>
    <row r="37" spans="1:15" x14ac:dyDescent="0.25">
      <c r="A37" s="402">
        <v>12</v>
      </c>
      <c r="B37" s="402">
        <v>12</v>
      </c>
      <c r="C37" s="404" t="s">
        <v>32</v>
      </c>
      <c r="D37" s="17">
        <v>0</v>
      </c>
      <c r="E37" s="17">
        <v>0.192</v>
      </c>
      <c r="F37" s="17">
        <v>0.192</v>
      </c>
      <c r="G37" s="18">
        <v>1152</v>
      </c>
      <c r="H37" s="19" t="s">
        <v>20</v>
      </c>
      <c r="I37" s="19"/>
      <c r="J37" s="20"/>
      <c r="K37" s="19"/>
      <c r="L37" s="19"/>
      <c r="M37" s="19"/>
      <c r="N37" s="19"/>
      <c r="O37" s="98"/>
    </row>
    <row r="38" spans="1:15" x14ac:dyDescent="0.25">
      <c r="A38" s="406"/>
      <c r="B38" s="406"/>
      <c r="C38" s="407"/>
      <c r="D38" s="54">
        <v>0.24099999999999999</v>
      </c>
      <c r="E38" s="54">
        <v>0.29199999999999998</v>
      </c>
      <c r="F38" s="54">
        <v>5.0999999999999997E-2</v>
      </c>
      <c r="G38" s="55">
        <v>306</v>
      </c>
      <c r="H38" s="56" t="s">
        <v>20</v>
      </c>
      <c r="I38" s="56"/>
      <c r="J38" s="57"/>
      <c r="K38" s="56"/>
      <c r="L38" s="56"/>
      <c r="M38" s="56"/>
      <c r="N38" s="56"/>
      <c r="O38" s="106"/>
    </row>
    <row r="39" spans="1:15" x14ac:dyDescent="0.25">
      <c r="A39" s="406"/>
      <c r="B39" s="406"/>
      <c r="C39" s="407"/>
      <c r="D39" s="54">
        <v>0.29199999999999998</v>
      </c>
      <c r="E39" s="54">
        <v>0.44900000000000001</v>
      </c>
      <c r="F39" s="54">
        <v>0.157</v>
      </c>
      <c r="G39" s="55">
        <v>942</v>
      </c>
      <c r="H39" s="56" t="s">
        <v>20</v>
      </c>
      <c r="I39" s="56"/>
      <c r="J39" s="57"/>
      <c r="K39" s="56"/>
      <c r="L39" s="56"/>
      <c r="M39" s="56"/>
      <c r="N39" s="56"/>
      <c r="O39" s="106"/>
    </row>
    <row r="40" spans="1:15" x14ac:dyDescent="0.25">
      <c r="A40" s="406"/>
      <c r="B40" s="406"/>
      <c r="C40" s="407"/>
      <c r="D40" s="54">
        <v>0.44900000000000001</v>
      </c>
      <c r="E40" s="54">
        <v>0.56499999999999995</v>
      </c>
      <c r="F40" s="54">
        <v>0.11600000000000001</v>
      </c>
      <c r="G40" s="55">
        <v>696</v>
      </c>
      <c r="H40" s="56" t="s">
        <v>20</v>
      </c>
      <c r="I40" s="56"/>
      <c r="J40" s="57"/>
      <c r="K40" s="56"/>
      <c r="L40" s="56"/>
      <c r="M40" s="56"/>
      <c r="N40" s="56"/>
      <c r="O40" s="106"/>
    </row>
    <row r="41" spans="1:15" x14ac:dyDescent="0.25">
      <c r="A41" s="406"/>
      <c r="B41" s="406"/>
      <c r="C41" s="407"/>
      <c r="D41" s="54">
        <v>0.56499999999999995</v>
      </c>
      <c r="E41" s="54">
        <v>0.78400000000000003</v>
      </c>
      <c r="F41" s="54">
        <v>0.219</v>
      </c>
      <c r="G41" s="55">
        <v>1314</v>
      </c>
      <c r="H41" s="56" t="s">
        <v>20</v>
      </c>
      <c r="I41" s="56"/>
      <c r="J41" s="57"/>
      <c r="K41" s="56"/>
      <c r="L41" s="56"/>
      <c r="M41" s="56"/>
      <c r="N41" s="56"/>
      <c r="O41" s="106"/>
    </row>
    <row r="42" spans="1:15" x14ac:dyDescent="0.25">
      <c r="A42" s="403"/>
      <c r="B42" s="403"/>
      <c r="C42" s="405"/>
      <c r="D42" s="46">
        <v>0.78400000000000003</v>
      </c>
      <c r="E42" s="46">
        <v>0.95199999999999996</v>
      </c>
      <c r="F42" s="46">
        <v>0.16800000000000001</v>
      </c>
      <c r="G42" s="47">
        <v>960</v>
      </c>
      <c r="H42" s="48" t="s">
        <v>21</v>
      </c>
      <c r="I42" s="48"/>
      <c r="J42" s="49"/>
      <c r="K42" s="48"/>
      <c r="L42" s="48"/>
      <c r="M42" s="48"/>
      <c r="N42" s="48"/>
      <c r="O42" s="104"/>
    </row>
    <row r="43" spans="1:15" x14ac:dyDescent="0.25">
      <c r="A43" s="40">
        <v>13</v>
      </c>
      <c r="B43" s="40">
        <v>13</v>
      </c>
      <c r="C43" s="58" t="s">
        <v>33</v>
      </c>
      <c r="D43" s="59">
        <v>0</v>
      </c>
      <c r="E43" s="59">
        <v>0.17</v>
      </c>
      <c r="F43" s="59">
        <v>0.17</v>
      </c>
      <c r="G43" s="60">
        <v>819</v>
      </c>
      <c r="H43" s="61" t="s">
        <v>21</v>
      </c>
      <c r="I43" s="61"/>
      <c r="J43" s="62"/>
      <c r="K43" s="61"/>
      <c r="L43" s="61"/>
      <c r="M43" s="61"/>
      <c r="N43" s="61"/>
      <c r="O43" s="107"/>
    </row>
    <row r="44" spans="1:15" x14ac:dyDescent="0.25">
      <c r="A44" s="40">
        <v>14</v>
      </c>
      <c r="B44" s="40">
        <v>14</v>
      </c>
      <c r="C44" s="58" t="s">
        <v>34</v>
      </c>
      <c r="D44" s="59">
        <v>0</v>
      </c>
      <c r="E44" s="59">
        <v>0.42699999999999999</v>
      </c>
      <c r="F44" s="59">
        <v>0.42699999999999999</v>
      </c>
      <c r="G44" s="60">
        <v>2850</v>
      </c>
      <c r="H44" s="61" t="s">
        <v>20</v>
      </c>
      <c r="I44" s="61"/>
      <c r="J44" s="62"/>
      <c r="K44" s="61"/>
      <c r="L44" s="61"/>
      <c r="M44" s="61"/>
      <c r="N44" s="61"/>
      <c r="O44" s="107"/>
    </row>
    <row r="45" spans="1:15" x14ac:dyDescent="0.25">
      <c r="A45" s="63">
        <v>15</v>
      </c>
      <c r="B45" s="63">
        <v>15</v>
      </c>
      <c r="C45" s="64" t="s">
        <v>35</v>
      </c>
      <c r="D45" s="17">
        <v>0</v>
      </c>
      <c r="E45" s="17">
        <v>0.6</v>
      </c>
      <c r="F45" s="17">
        <v>0.6</v>
      </c>
      <c r="G45" s="18">
        <f>3965+792</f>
        <v>4757</v>
      </c>
      <c r="H45" s="19" t="s">
        <v>20</v>
      </c>
      <c r="I45" s="19"/>
      <c r="J45" s="20"/>
      <c r="K45" s="19"/>
      <c r="L45" s="19"/>
      <c r="M45" s="19"/>
      <c r="N45" s="19"/>
      <c r="O45" s="98"/>
    </row>
    <row r="46" spans="1:15" x14ac:dyDescent="0.25">
      <c r="A46" s="63">
        <v>16</v>
      </c>
      <c r="B46" s="63">
        <v>16</v>
      </c>
      <c r="C46" s="64" t="s">
        <v>36</v>
      </c>
      <c r="D46" s="17">
        <v>0</v>
      </c>
      <c r="E46" s="17">
        <v>0.16200000000000001</v>
      </c>
      <c r="F46" s="17">
        <v>0.16200000000000001</v>
      </c>
      <c r="G46" s="18">
        <v>903</v>
      </c>
      <c r="H46" s="19" t="s">
        <v>21</v>
      </c>
      <c r="I46" s="19"/>
      <c r="J46" s="20"/>
      <c r="K46" s="19"/>
      <c r="L46" s="19"/>
      <c r="M46" s="19"/>
      <c r="N46" s="19"/>
      <c r="O46" s="98"/>
    </row>
    <row r="47" spans="1:15" x14ac:dyDescent="0.25">
      <c r="A47" s="65">
        <v>17</v>
      </c>
      <c r="B47" s="66">
        <v>17</v>
      </c>
      <c r="C47" s="67" t="s">
        <v>37</v>
      </c>
      <c r="D47" s="68">
        <v>0</v>
      </c>
      <c r="E47" s="68">
        <v>0.18</v>
      </c>
      <c r="F47" s="68">
        <v>0.18</v>
      </c>
      <c r="G47" s="65">
        <v>486</v>
      </c>
      <c r="H47" s="69" t="s">
        <v>21</v>
      </c>
      <c r="I47" s="69"/>
      <c r="J47" s="70"/>
      <c r="K47" s="69"/>
      <c r="L47" s="69"/>
      <c r="M47" s="69"/>
      <c r="N47" s="69"/>
      <c r="O47" s="69"/>
    </row>
    <row r="48" spans="1:15" x14ac:dyDescent="0.25">
      <c r="A48" s="71">
        <v>18</v>
      </c>
      <c r="B48" s="71">
        <v>18</v>
      </c>
      <c r="C48" s="72" t="s">
        <v>38</v>
      </c>
      <c r="D48" s="73">
        <v>0</v>
      </c>
      <c r="E48" s="73">
        <v>0.58899999999999997</v>
      </c>
      <c r="F48" s="73">
        <v>0.58899999999999997</v>
      </c>
      <c r="G48" s="74">
        <v>3218</v>
      </c>
      <c r="H48" s="75" t="s">
        <v>21</v>
      </c>
      <c r="I48" s="75"/>
      <c r="J48" s="76"/>
      <c r="K48" s="75"/>
      <c r="L48" s="75"/>
      <c r="M48" s="75"/>
      <c r="N48" s="75"/>
      <c r="O48" s="108"/>
    </row>
    <row r="49" spans="1:15" x14ac:dyDescent="0.25">
      <c r="A49" s="402">
        <v>19</v>
      </c>
      <c r="B49" s="402">
        <v>19</v>
      </c>
      <c r="C49" s="404" t="s">
        <v>39</v>
      </c>
      <c r="D49" s="17">
        <v>0</v>
      </c>
      <c r="E49" s="17">
        <v>0.28100000000000003</v>
      </c>
      <c r="F49" s="17">
        <v>0.28100000000000003</v>
      </c>
      <c r="G49" s="18">
        <v>1692</v>
      </c>
      <c r="H49" s="19" t="s">
        <v>21</v>
      </c>
      <c r="I49" s="19"/>
      <c r="J49" s="20"/>
      <c r="K49" s="19"/>
      <c r="L49" s="19"/>
      <c r="M49" s="19"/>
      <c r="N49" s="19"/>
      <c r="O49" s="98"/>
    </row>
    <row r="50" spans="1:15" x14ac:dyDescent="0.25">
      <c r="A50" s="403"/>
      <c r="B50" s="403"/>
      <c r="C50" s="405"/>
      <c r="D50" s="46">
        <v>0.28100000000000003</v>
      </c>
      <c r="E50" s="46">
        <v>0.86699999999999999</v>
      </c>
      <c r="F50" s="46">
        <v>0.58599999999999997</v>
      </c>
      <c r="G50" s="47">
        <v>3340</v>
      </c>
      <c r="H50" s="48" t="s">
        <v>20</v>
      </c>
      <c r="I50" s="48"/>
      <c r="J50" s="49"/>
      <c r="K50" s="48"/>
      <c r="L50" s="48"/>
      <c r="M50" s="48"/>
      <c r="N50" s="48"/>
      <c r="O50" s="104"/>
    </row>
    <row r="51" spans="1:15" x14ac:dyDescent="0.25">
      <c r="A51" s="402">
        <v>20</v>
      </c>
      <c r="B51" s="402">
        <v>20</v>
      </c>
      <c r="C51" s="404" t="s">
        <v>40</v>
      </c>
      <c r="D51" s="17">
        <v>0</v>
      </c>
      <c r="E51" s="17">
        <v>0.44800000000000001</v>
      </c>
      <c r="F51" s="17">
        <v>0.44800000000000001</v>
      </c>
      <c r="G51" s="18">
        <v>2688</v>
      </c>
      <c r="H51" s="19" t="s">
        <v>20</v>
      </c>
      <c r="I51" s="19"/>
      <c r="J51" s="20"/>
      <c r="K51" s="19"/>
      <c r="L51" s="19"/>
      <c r="M51" s="19"/>
      <c r="N51" s="19"/>
      <c r="O51" s="98"/>
    </row>
    <row r="52" spans="1:15" x14ac:dyDescent="0.25">
      <c r="A52" s="403"/>
      <c r="B52" s="403"/>
      <c r="C52" s="405"/>
      <c r="D52" s="46">
        <v>0.44800000000000001</v>
      </c>
      <c r="E52" s="46">
        <v>0.56999999999999995</v>
      </c>
      <c r="F52" s="46">
        <v>0.122</v>
      </c>
      <c r="G52" s="47">
        <v>840</v>
      </c>
      <c r="H52" s="48" t="s">
        <v>21</v>
      </c>
      <c r="I52" s="48"/>
      <c r="J52" s="49"/>
      <c r="K52" s="48"/>
      <c r="L52" s="48"/>
      <c r="M52" s="48"/>
      <c r="N52" s="48"/>
      <c r="O52" s="104"/>
    </row>
    <row r="53" spans="1:15" x14ac:dyDescent="0.25">
      <c r="A53" s="77">
        <v>21</v>
      </c>
      <c r="B53" s="77">
        <v>21</v>
      </c>
      <c r="C53" s="58" t="s">
        <v>41</v>
      </c>
      <c r="D53" s="59">
        <v>0</v>
      </c>
      <c r="E53" s="59">
        <v>0.15</v>
      </c>
      <c r="F53" s="59">
        <v>0.15</v>
      </c>
      <c r="G53" s="60">
        <v>680</v>
      </c>
      <c r="H53" s="61" t="s">
        <v>21</v>
      </c>
      <c r="I53" s="61"/>
      <c r="J53" s="62"/>
      <c r="K53" s="61"/>
      <c r="L53" s="61"/>
      <c r="M53" s="61"/>
      <c r="N53" s="61"/>
      <c r="O53" s="107"/>
    </row>
    <row r="54" spans="1:15" x14ac:dyDescent="0.25">
      <c r="A54" s="402">
        <v>22</v>
      </c>
      <c r="B54" s="402">
        <v>22</v>
      </c>
      <c r="C54" s="404" t="s">
        <v>42</v>
      </c>
      <c r="D54" s="17">
        <v>0</v>
      </c>
      <c r="E54" s="17">
        <v>0.77400000000000002</v>
      </c>
      <c r="F54" s="17">
        <v>0.77400000000000002</v>
      </c>
      <c r="G54" s="18">
        <v>4644</v>
      </c>
      <c r="H54" s="19" t="s">
        <v>20</v>
      </c>
      <c r="I54" s="19"/>
      <c r="J54" s="20"/>
      <c r="K54" s="19"/>
      <c r="L54" s="19"/>
      <c r="M54" s="19"/>
      <c r="N54" s="19"/>
      <c r="O54" s="98"/>
    </row>
    <row r="55" spans="1:15" x14ac:dyDescent="0.25">
      <c r="A55" s="403"/>
      <c r="B55" s="403"/>
      <c r="C55" s="405"/>
      <c r="D55" s="46">
        <v>0.77400000000000002</v>
      </c>
      <c r="E55" s="46">
        <v>0.93400000000000005</v>
      </c>
      <c r="F55" s="46">
        <v>0.16</v>
      </c>
      <c r="G55" s="47">
        <v>960</v>
      </c>
      <c r="H55" s="48" t="s">
        <v>21</v>
      </c>
      <c r="I55" s="48"/>
      <c r="J55" s="49"/>
      <c r="K55" s="48"/>
      <c r="L55" s="48"/>
      <c r="M55" s="48"/>
      <c r="N55" s="48"/>
      <c r="O55" s="104"/>
    </row>
    <row r="56" spans="1:15" ht="23.25" x14ac:dyDescent="0.25">
      <c r="A56" s="65">
        <v>23</v>
      </c>
      <c r="B56" s="78">
        <v>23</v>
      </c>
      <c r="C56" s="79" t="s">
        <v>43</v>
      </c>
      <c r="D56" s="80">
        <v>0</v>
      </c>
      <c r="E56" s="80">
        <v>9.0999999999999998E-2</v>
      </c>
      <c r="F56" s="80">
        <v>9.0999999999999998E-2</v>
      </c>
      <c r="G56" s="65">
        <v>270</v>
      </c>
      <c r="H56" s="81" t="s">
        <v>44</v>
      </c>
      <c r="I56" s="69"/>
      <c r="J56" s="70"/>
      <c r="K56" s="69"/>
      <c r="L56" s="69"/>
      <c r="M56" s="69"/>
      <c r="N56" s="69"/>
      <c r="O56" s="69"/>
    </row>
    <row r="57" spans="1:15" x14ac:dyDescent="0.25">
      <c r="A57" s="40">
        <v>24</v>
      </c>
      <c r="B57" s="40">
        <v>24</v>
      </c>
      <c r="C57" s="41" t="s">
        <v>45</v>
      </c>
      <c r="D57" s="42">
        <v>0</v>
      </c>
      <c r="E57" s="42">
        <v>7.0000000000000007E-2</v>
      </c>
      <c r="F57" s="42">
        <v>7.0000000000000007E-2</v>
      </c>
      <c r="G57" s="43">
        <v>280</v>
      </c>
      <c r="H57" s="44" t="s">
        <v>44</v>
      </c>
      <c r="I57" s="44"/>
      <c r="J57" s="45"/>
      <c r="K57" s="44"/>
      <c r="L57" s="44"/>
      <c r="M57" s="44"/>
      <c r="N57" s="44"/>
      <c r="O57" s="103"/>
    </row>
    <row r="58" spans="1:15" x14ac:dyDescent="0.25">
      <c r="A58" s="40">
        <v>25</v>
      </c>
      <c r="B58" s="40">
        <v>25</v>
      </c>
      <c r="C58" s="41" t="s">
        <v>46</v>
      </c>
      <c r="D58" s="42">
        <v>0</v>
      </c>
      <c r="E58" s="42">
        <v>0.23100000000000001</v>
      </c>
      <c r="F58" s="42">
        <v>0.23100000000000001</v>
      </c>
      <c r="G58" s="43">
        <v>1155</v>
      </c>
      <c r="H58" s="44" t="s">
        <v>20</v>
      </c>
      <c r="I58" s="44"/>
      <c r="J58" s="45"/>
      <c r="K58" s="44"/>
      <c r="L58" s="44"/>
      <c r="M58" s="44"/>
      <c r="N58" s="44"/>
      <c r="O58" s="103"/>
    </row>
    <row r="59" spans="1:15" x14ac:dyDescent="0.25">
      <c r="A59" s="40">
        <v>26</v>
      </c>
      <c r="B59" s="40">
        <v>26</v>
      </c>
      <c r="C59" s="41" t="s">
        <v>47</v>
      </c>
      <c r="D59" s="42">
        <v>0</v>
      </c>
      <c r="E59" s="42">
        <v>0.47099999999999997</v>
      </c>
      <c r="F59" s="42">
        <v>0.47099999999999997</v>
      </c>
      <c r="G59" s="43">
        <v>2820</v>
      </c>
      <c r="H59" s="44" t="s">
        <v>21</v>
      </c>
      <c r="I59" s="44"/>
      <c r="J59" s="45"/>
      <c r="K59" s="44"/>
      <c r="L59" s="44"/>
      <c r="M59" s="44"/>
      <c r="N59" s="44"/>
      <c r="O59" s="103"/>
    </row>
    <row r="60" spans="1:15" x14ac:dyDescent="0.25">
      <c r="A60" s="40">
        <v>27</v>
      </c>
      <c r="B60" s="40">
        <v>27</v>
      </c>
      <c r="C60" s="41" t="s">
        <v>48</v>
      </c>
      <c r="D60" s="42">
        <v>0</v>
      </c>
      <c r="E60" s="42">
        <v>0.40100000000000002</v>
      </c>
      <c r="F60" s="42">
        <v>0.40100000000000002</v>
      </c>
      <c r="G60" s="43">
        <v>2406</v>
      </c>
      <c r="H60" s="44" t="s">
        <v>20</v>
      </c>
      <c r="I60" s="44"/>
      <c r="J60" s="45"/>
      <c r="K60" s="44"/>
      <c r="L60" s="44"/>
      <c r="M60" s="44"/>
      <c r="N60" s="44"/>
      <c r="O60" s="103"/>
    </row>
    <row r="61" spans="1:15" x14ac:dyDescent="0.25">
      <c r="A61" s="40">
        <v>28</v>
      </c>
      <c r="B61" s="40">
        <v>28</v>
      </c>
      <c r="C61" s="41" t="s">
        <v>49</v>
      </c>
      <c r="D61" s="42">
        <v>0</v>
      </c>
      <c r="E61" s="42">
        <v>0.67100000000000004</v>
      </c>
      <c r="F61" s="42">
        <v>0.67100000000000004</v>
      </c>
      <c r="G61" s="43">
        <v>4026</v>
      </c>
      <c r="H61" s="44" t="s">
        <v>20</v>
      </c>
      <c r="I61" s="44"/>
      <c r="J61" s="45"/>
      <c r="K61" s="44"/>
      <c r="L61" s="44"/>
      <c r="M61" s="44"/>
      <c r="N61" s="44"/>
      <c r="O61" s="103"/>
    </row>
    <row r="62" spans="1:15" x14ac:dyDescent="0.25">
      <c r="A62" s="65">
        <v>29</v>
      </c>
      <c r="B62" s="66">
        <v>29</v>
      </c>
      <c r="C62" s="67" t="s">
        <v>50</v>
      </c>
      <c r="D62" s="68">
        <v>0</v>
      </c>
      <c r="E62" s="68">
        <v>0.10100000000000001</v>
      </c>
      <c r="F62" s="68">
        <v>0.10100000000000001</v>
      </c>
      <c r="G62" s="65">
        <v>330</v>
      </c>
      <c r="H62" s="69" t="s">
        <v>44</v>
      </c>
      <c r="I62" s="69"/>
      <c r="J62" s="70"/>
      <c r="K62" s="69"/>
      <c r="L62" s="69"/>
      <c r="M62" s="69"/>
      <c r="N62" s="69"/>
      <c r="O62" s="69"/>
    </row>
    <row r="63" spans="1:15" x14ac:dyDescent="0.25">
      <c r="A63" s="82"/>
      <c r="B63" s="83"/>
      <c r="C63" s="83"/>
      <c r="D63" s="84"/>
      <c r="E63" s="84"/>
      <c r="F63" s="84"/>
      <c r="G63" s="85"/>
      <c r="H63" s="83"/>
      <c r="I63" s="83"/>
      <c r="J63" s="86"/>
      <c r="K63" s="83"/>
      <c r="L63" s="83"/>
      <c r="M63" s="83"/>
      <c r="N63" s="83"/>
      <c r="O63" s="83"/>
    </row>
    <row r="64" spans="1:15" x14ac:dyDescent="0.25">
      <c r="A64" s="343" t="s">
        <v>51</v>
      </c>
      <c r="B64" s="344"/>
      <c r="C64" s="344"/>
      <c r="D64" s="344"/>
      <c r="E64" s="345"/>
      <c r="F64" s="87">
        <f>SUM(F8:F62)</f>
        <v>15.956000000000001</v>
      </c>
      <c r="G64" s="88">
        <f>SUM(G8:G62)</f>
        <v>89980</v>
      </c>
      <c r="H64" s="89"/>
      <c r="I64" s="90"/>
      <c r="J64" s="89"/>
      <c r="K64" s="89"/>
      <c r="L64" s="89"/>
      <c r="M64" s="89"/>
      <c r="N64" s="89"/>
      <c r="O64" s="89"/>
    </row>
    <row r="65" spans="1:16" x14ac:dyDescent="0.25">
      <c r="A65" s="346" t="s">
        <v>52</v>
      </c>
      <c r="B65" s="347"/>
      <c r="C65" s="347"/>
      <c r="D65" s="347"/>
      <c r="E65" s="348"/>
      <c r="F65" s="91">
        <f>SUM(F61,F60,F58,F54,F51,F50,F45,F44,F41,F40,F39,F38,F37,F35,F34,F31,F30,F33,F32,F29,F21,F20,F19,F10,F14,F8)</f>
        <v>9.8030000000000008</v>
      </c>
      <c r="G65" s="92">
        <f>SUM(G61,G60,G58,G54,G51,G50,G45,G44,G41,G40,G39,G38,G37,G35,G34,G31,G30,G33,G32,G29,G21,G20,G19,G10,G14,G8)</f>
        <v>59619</v>
      </c>
      <c r="H65" s="83"/>
      <c r="I65" s="89"/>
      <c r="J65" s="89"/>
      <c r="K65" s="89"/>
      <c r="L65" s="89"/>
      <c r="M65" s="89"/>
      <c r="N65" s="89"/>
      <c r="O65" s="89"/>
    </row>
    <row r="66" spans="1:16" x14ac:dyDescent="0.25">
      <c r="A66" s="346" t="s">
        <v>53</v>
      </c>
      <c r="B66" s="347"/>
      <c r="C66" s="347"/>
      <c r="D66" s="347"/>
      <c r="E66" s="348"/>
      <c r="F66" s="93">
        <f>F47+F59+F55+F53+F52+F49+F48+F46+F43+F42+F36+F11+F28+F27+F26+F25+F24+F23+F22+F18+F12+F17+F16+F15+F13+F9</f>
        <v>5.8910000000000009</v>
      </c>
      <c r="G66" s="92">
        <f>G47+G59+G55+G53+G52+G49+G48+G46+G43+G42+G36+G11+G28+G27+G26+G25+G24+G23+G22+G18+G12+G17+G16+G15+G13+G9</f>
        <v>29481</v>
      </c>
      <c r="H66" s="89"/>
      <c r="I66" s="89"/>
      <c r="J66" s="89"/>
      <c r="K66" s="94"/>
      <c r="L66" s="89"/>
      <c r="M66" s="89"/>
      <c r="N66" s="89"/>
      <c r="O66" s="89"/>
    </row>
    <row r="67" spans="1:16" x14ac:dyDescent="0.25">
      <c r="A67" s="346" t="s">
        <v>54</v>
      </c>
      <c r="B67" s="347"/>
      <c r="C67" s="347"/>
      <c r="D67" s="347"/>
      <c r="E67" s="348"/>
      <c r="F67" s="93">
        <f>SUM(F62,F56,F57,)</f>
        <v>0.26200000000000001</v>
      </c>
      <c r="G67" s="95">
        <f>SUM(G62,G56,G57,)</f>
        <v>880</v>
      </c>
      <c r="H67" s="90"/>
      <c r="I67" s="89"/>
      <c r="J67" s="89"/>
      <c r="K67" s="89"/>
      <c r="L67" s="89"/>
      <c r="M67" s="89"/>
      <c r="N67" s="89"/>
      <c r="O67" s="89"/>
    </row>
    <row r="69" spans="1:16" x14ac:dyDescent="0.25">
      <c r="A69" s="109"/>
      <c r="B69" s="401" t="s">
        <v>62</v>
      </c>
      <c r="C69" s="401"/>
      <c r="D69" s="401"/>
      <c r="E69" s="401"/>
      <c r="F69" s="401"/>
      <c r="G69" s="401"/>
      <c r="H69" s="401"/>
      <c r="I69" s="401"/>
      <c r="J69" s="401"/>
      <c r="K69" s="401"/>
      <c r="L69" s="401"/>
      <c r="M69" s="401"/>
      <c r="N69" s="401"/>
      <c r="O69" s="401"/>
      <c r="P69" s="401"/>
    </row>
    <row r="70" spans="1:16" x14ac:dyDescent="0.25">
      <c r="A70" s="109"/>
      <c r="B70" s="110"/>
      <c r="C70" s="110"/>
      <c r="D70" s="110"/>
      <c r="E70" s="110"/>
      <c r="F70" s="110"/>
      <c r="G70" s="110"/>
      <c r="H70" s="110"/>
      <c r="I70" s="110"/>
      <c r="J70" s="111"/>
      <c r="K70" s="111"/>
      <c r="L70" s="111"/>
      <c r="M70" s="111"/>
      <c r="N70" s="111"/>
      <c r="O70" s="110"/>
    </row>
    <row r="71" spans="1:16" x14ac:dyDescent="0.25">
      <c r="A71" s="397" t="s">
        <v>0</v>
      </c>
      <c r="B71" s="394" t="s">
        <v>1</v>
      </c>
      <c r="C71" s="394"/>
      <c r="D71" s="398" t="s">
        <v>2</v>
      </c>
      <c r="E71" s="398"/>
      <c r="F71" s="398"/>
      <c r="G71" s="398"/>
      <c r="H71" s="398"/>
      <c r="I71" s="398"/>
      <c r="J71" s="398"/>
      <c r="K71" s="398"/>
      <c r="L71" s="398"/>
      <c r="M71" s="398"/>
      <c r="N71" s="398"/>
      <c r="O71" s="398"/>
    </row>
    <row r="72" spans="1:16" x14ac:dyDescent="0.25">
      <c r="A72" s="397"/>
      <c r="B72" s="394"/>
      <c r="C72" s="394"/>
      <c r="D72" s="394" t="s">
        <v>3</v>
      </c>
      <c r="E72" s="394"/>
      <c r="F72" s="394"/>
      <c r="G72" s="394"/>
      <c r="H72" s="394"/>
      <c r="I72" s="394" t="s">
        <v>4</v>
      </c>
      <c r="J72" s="394"/>
      <c r="K72" s="394"/>
      <c r="L72" s="394"/>
      <c r="M72" s="394"/>
      <c r="N72" s="394"/>
      <c r="O72" s="394"/>
    </row>
    <row r="73" spans="1:16" x14ac:dyDescent="0.25">
      <c r="A73" s="397"/>
      <c r="B73" s="394"/>
      <c r="C73" s="394"/>
      <c r="D73" s="394" t="s">
        <v>5</v>
      </c>
      <c r="E73" s="394"/>
      <c r="F73" s="394" t="s">
        <v>6</v>
      </c>
      <c r="G73" s="399" t="s">
        <v>7</v>
      </c>
      <c r="H73" s="394" t="s">
        <v>8</v>
      </c>
      <c r="I73" s="394" t="s">
        <v>9</v>
      </c>
      <c r="J73" s="394" t="s">
        <v>10</v>
      </c>
      <c r="K73" s="394"/>
      <c r="L73" s="394" t="s">
        <v>11</v>
      </c>
      <c r="M73" s="394" t="s">
        <v>12</v>
      </c>
      <c r="N73" s="394" t="s">
        <v>13</v>
      </c>
      <c r="O73" s="395" t="s">
        <v>14</v>
      </c>
    </row>
    <row r="74" spans="1:16" ht="42" customHeight="1" x14ac:dyDescent="0.25">
      <c r="A74" s="397"/>
      <c r="B74" s="394"/>
      <c r="C74" s="394"/>
      <c r="D74" s="1" t="s">
        <v>15</v>
      </c>
      <c r="E74" s="1" t="s">
        <v>16</v>
      </c>
      <c r="F74" s="394"/>
      <c r="G74" s="400"/>
      <c r="H74" s="394"/>
      <c r="I74" s="394"/>
      <c r="J74" s="1" t="s">
        <v>17</v>
      </c>
      <c r="K74" s="1" t="s">
        <v>18</v>
      </c>
      <c r="L74" s="394"/>
      <c r="M74" s="394"/>
      <c r="N74" s="394"/>
      <c r="O74" s="396"/>
    </row>
    <row r="75" spans="1:16" x14ac:dyDescent="0.25">
      <c r="A75" s="2">
        <v>1</v>
      </c>
      <c r="B75" s="385">
        <v>2</v>
      </c>
      <c r="C75" s="385"/>
      <c r="D75" s="3">
        <v>3</v>
      </c>
      <c r="E75" s="4">
        <v>4</v>
      </c>
      <c r="F75" s="4">
        <v>5</v>
      </c>
      <c r="G75" s="4">
        <v>6</v>
      </c>
      <c r="H75" s="3">
        <v>7</v>
      </c>
      <c r="I75" s="3">
        <v>8</v>
      </c>
      <c r="J75" s="4">
        <v>9</v>
      </c>
      <c r="K75" s="4">
        <v>10</v>
      </c>
      <c r="L75" s="4">
        <v>11</v>
      </c>
      <c r="M75" s="4">
        <v>12</v>
      </c>
      <c r="N75" s="4">
        <v>13</v>
      </c>
      <c r="O75" s="4">
        <v>14</v>
      </c>
    </row>
    <row r="76" spans="1:16" x14ac:dyDescent="0.25">
      <c r="A76" s="65">
        <v>1</v>
      </c>
      <c r="B76" s="78">
        <v>1</v>
      </c>
      <c r="C76" s="112" t="s">
        <v>56</v>
      </c>
      <c r="D76" s="113">
        <v>0</v>
      </c>
      <c r="E76" s="113">
        <v>0.27200000000000002</v>
      </c>
      <c r="F76" s="113">
        <v>0.27200000000000002</v>
      </c>
      <c r="G76" s="114">
        <v>1360</v>
      </c>
      <c r="H76" s="115" t="s">
        <v>20</v>
      </c>
      <c r="I76" s="116"/>
      <c r="J76" s="117"/>
      <c r="K76" s="116"/>
      <c r="L76" s="116"/>
      <c r="M76" s="116"/>
      <c r="N76" s="116"/>
      <c r="O76" s="116"/>
    </row>
    <row r="77" spans="1:16" x14ac:dyDescent="0.25">
      <c r="A77" s="65">
        <v>2</v>
      </c>
      <c r="B77" s="78">
        <v>2</v>
      </c>
      <c r="C77" s="112" t="s">
        <v>57</v>
      </c>
      <c r="D77" s="113">
        <v>0</v>
      </c>
      <c r="E77" s="113">
        <v>0.183</v>
      </c>
      <c r="F77" s="113">
        <v>0.183</v>
      </c>
      <c r="G77" s="114">
        <v>905</v>
      </c>
      <c r="H77" s="115" t="s">
        <v>20</v>
      </c>
      <c r="I77" s="116"/>
      <c r="J77" s="117"/>
      <c r="K77" s="116"/>
      <c r="L77" s="116"/>
      <c r="M77" s="116"/>
      <c r="N77" s="116"/>
      <c r="O77" s="116"/>
    </row>
    <row r="78" spans="1:16" x14ac:dyDescent="0.25">
      <c r="A78" s="386">
        <v>3</v>
      </c>
      <c r="B78" s="388">
        <v>3</v>
      </c>
      <c r="C78" s="390" t="s">
        <v>58</v>
      </c>
      <c r="D78" s="118">
        <v>0</v>
      </c>
      <c r="E78" s="118">
        <v>0.19</v>
      </c>
      <c r="F78" s="118">
        <v>0.19</v>
      </c>
      <c r="G78" s="119">
        <v>760</v>
      </c>
      <c r="H78" s="120" t="s">
        <v>20</v>
      </c>
      <c r="I78" s="121"/>
      <c r="J78" s="122"/>
      <c r="K78" s="121"/>
      <c r="L78" s="121"/>
      <c r="M78" s="121"/>
      <c r="N78" s="121"/>
      <c r="O78" s="121"/>
    </row>
    <row r="79" spans="1:16" x14ac:dyDescent="0.25">
      <c r="A79" s="387"/>
      <c r="B79" s="389"/>
      <c r="C79" s="391"/>
      <c r="D79" s="123">
        <v>0.19</v>
      </c>
      <c r="E79" s="123">
        <v>0.245</v>
      </c>
      <c r="F79" s="123">
        <v>5.5E-2</v>
      </c>
      <c r="G79" s="124">
        <v>330</v>
      </c>
      <c r="H79" s="125" t="s">
        <v>21</v>
      </c>
      <c r="I79" s="126"/>
      <c r="J79" s="127"/>
      <c r="K79" s="126"/>
      <c r="L79" s="126"/>
      <c r="M79" s="126"/>
      <c r="N79" s="126"/>
      <c r="O79" s="126"/>
    </row>
    <row r="80" spans="1:16" x14ac:dyDescent="0.25">
      <c r="A80" s="386">
        <v>4</v>
      </c>
      <c r="B80" s="388">
        <v>4</v>
      </c>
      <c r="C80" s="392" t="s">
        <v>40</v>
      </c>
      <c r="D80" s="128">
        <v>0</v>
      </c>
      <c r="E80" s="128">
        <v>0.3</v>
      </c>
      <c r="F80" s="128">
        <v>0.3</v>
      </c>
      <c r="G80" s="129">
        <v>1200</v>
      </c>
      <c r="H80" s="130" t="s">
        <v>20</v>
      </c>
      <c r="I80" s="131"/>
      <c r="J80" s="132"/>
      <c r="K80" s="131"/>
      <c r="L80" s="131"/>
      <c r="M80" s="131"/>
      <c r="N80" s="131"/>
      <c r="O80" s="131"/>
    </row>
    <row r="81" spans="1:16" x14ac:dyDescent="0.25">
      <c r="A81" s="387"/>
      <c r="B81" s="389"/>
      <c r="C81" s="393"/>
      <c r="D81" s="133">
        <v>0.3</v>
      </c>
      <c r="E81" s="133">
        <v>0.38</v>
      </c>
      <c r="F81" s="133">
        <v>0.08</v>
      </c>
      <c r="G81" s="134">
        <v>320</v>
      </c>
      <c r="H81" s="135" t="s">
        <v>21</v>
      </c>
      <c r="I81" s="136"/>
      <c r="J81" s="137"/>
      <c r="K81" s="136"/>
      <c r="L81" s="136"/>
      <c r="M81" s="136"/>
      <c r="N81" s="136"/>
      <c r="O81" s="136"/>
    </row>
    <row r="82" spans="1:16" x14ac:dyDescent="0.25">
      <c r="A82" s="65">
        <v>5</v>
      </c>
      <c r="B82" s="78">
        <v>5</v>
      </c>
      <c r="C82" s="112" t="s">
        <v>59</v>
      </c>
      <c r="D82" s="113">
        <v>0</v>
      </c>
      <c r="E82" s="113">
        <v>0.152</v>
      </c>
      <c r="F82" s="113">
        <v>0.152</v>
      </c>
      <c r="G82" s="114">
        <v>600</v>
      </c>
      <c r="H82" s="115" t="s">
        <v>20</v>
      </c>
      <c r="I82" s="116"/>
      <c r="J82" s="117"/>
      <c r="K82" s="116"/>
      <c r="L82" s="116"/>
      <c r="M82" s="116"/>
      <c r="N82" s="116"/>
      <c r="O82" s="116"/>
    </row>
    <row r="83" spans="1:16" x14ac:dyDescent="0.25">
      <c r="A83" s="65">
        <v>6</v>
      </c>
      <c r="B83" s="78">
        <v>6</v>
      </c>
      <c r="C83" s="112" t="s">
        <v>60</v>
      </c>
      <c r="D83" s="113">
        <v>0</v>
      </c>
      <c r="E83" s="113">
        <v>0.28899999999999998</v>
      </c>
      <c r="F83" s="113">
        <v>0.28899999999999998</v>
      </c>
      <c r="G83" s="114">
        <v>1200</v>
      </c>
      <c r="H83" s="115" t="s">
        <v>20</v>
      </c>
      <c r="I83" s="116"/>
      <c r="J83" s="117"/>
      <c r="K83" s="116"/>
      <c r="L83" s="116"/>
      <c r="M83" s="116"/>
      <c r="N83" s="116"/>
      <c r="O83" s="116"/>
    </row>
    <row r="84" spans="1:16" x14ac:dyDescent="0.25">
      <c r="A84" s="82"/>
      <c r="B84" s="85"/>
      <c r="C84" s="138"/>
      <c r="D84" s="84"/>
      <c r="E84" s="84"/>
      <c r="F84" s="84"/>
      <c r="G84" s="85"/>
      <c r="H84" s="83"/>
      <c r="I84" s="83"/>
      <c r="J84" s="86"/>
      <c r="K84" s="83"/>
      <c r="L84" s="83"/>
      <c r="M84" s="83"/>
      <c r="N84" s="83"/>
      <c r="O84" s="83"/>
    </row>
    <row r="85" spans="1:16" x14ac:dyDescent="0.25">
      <c r="A85" s="343" t="s">
        <v>61</v>
      </c>
      <c r="B85" s="344"/>
      <c r="C85" s="344"/>
      <c r="D85" s="344"/>
      <c r="E85" s="345"/>
      <c r="F85" s="139">
        <f>SUM(F76:F83)</f>
        <v>1.5209999999999999</v>
      </c>
      <c r="G85" s="140">
        <f>SUM(G76:G83)</f>
        <v>6675</v>
      </c>
      <c r="H85" s="89"/>
      <c r="I85" s="89"/>
      <c r="J85" s="89"/>
      <c r="K85" s="89"/>
      <c r="L85" s="89"/>
      <c r="M85" s="89"/>
      <c r="N85" s="89"/>
      <c r="O85" s="89"/>
      <c r="P85" s="89"/>
    </row>
    <row r="86" spans="1:16" x14ac:dyDescent="0.25">
      <c r="A86" s="346" t="s">
        <v>52</v>
      </c>
      <c r="B86" s="347"/>
      <c r="C86" s="347"/>
      <c r="D86" s="347"/>
      <c r="E86" s="348"/>
      <c r="F86" s="141">
        <f>F76+F77+F78+F80+F82+F83</f>
        <v>1.3859999999999999</v>
      </c>
      <c r="G86" s="142">
        <f>G76+G77+G78+G80+G82+G83</f>
        <v>6025</v>
      </c>
      <c r="H86" s="89"/>
      <c r="I86" s="89"/>
      <c r="J86" s="89"/>
      <c r="K86" s="89"/>
      <c r="L86" s="89"/>
      <c r="M86" s="89"/>
      <c r="N86" s="89"/>
      <c r="O86" s="89"/>
      <c r="P86" s="89"/>
    </row>
    <row r="87" spans="1:16" x14ac:dyDescent="0.25">
      <c r="A87" s="346" t="s">
        <v>53</v>
      </c>
      <c r="B87" s="347"/>
      <c r="C87" s="347"/>
      <c r="D87" s="347"/>
      <c r="E87" s="348"/>
      <c r="F87" s="143">
        <f>F79+F81</f>
        <v>0.13500000000000001</v>
      </c>
      <c r="G87" s="144">
        <f>G79+G81</f>
        <v>650</v>
      </c>
      <c r="H87" s="89"/>
      <c r="I87" s="89"/>
      <c r="J87" s="89"/>
      <c r="K87" s="89"/>
      <c r="L87" s="89"/>
      <c r="M87" s="89"/>
      <c r="N87" s="89"/>
      <c r="O87" s="89"/>
      <c r="P87" s="89"/>
    </row>
    <row r="89" spans="1:16" x14ac:dyDescent="0.25">
      <c r="A89" s="145"/>
      <c r="B89" s="352" t="s">
        <v>86</v>
      </c>
      <c r="C89" s="352"/>
      <c r="D89" s="352"/>
      <c r="E89" s="352"/>
      <c r="F89" s="352"/>
      <c r="G89" s="352"/>
      <c r="H89" s="352"/>
      <c r="I89" s="352"/>
      <c r="J89" s="352"/>
      <c r="K89" s="352"/>
      <c r="L89" s="352"/>
      <c r="M89" s="352"/>
      <c r="N89" s="352"/>
      <c r="O89" s="352"/>
    </row>
    <row r="90" spans="1:16" x14ac:dyDescent="0.25">
      <c r="A90" s="145"/>
      <c r="B90" s="146"/>
      <c r="C90" s="146"/>
      <c r="D90" s="146"/>
      <c r="E90" s="146"/>
      <c r="F90" s="146"/>
      <c r="G90" s="146"/>
      <c r="H90" s="146"/>
      <c r="I90" s="146"/>
      <c r="J90" s="147"/>
      <c r="K90" s="147"/>
      <c r="L90" s="147"/>
      <c r="M90" s="147"/>
      <c r="N90" s="147"/>
    </row>
    <row r="91" spans="1:16" x14ac:dyDescent="0.25">
      <c r="A91" s="368" t="s">
        <v>0</v>
      </c>
      <c r="B91" s="375" t="s">
        <v>63</v>
      </c>
      <c r="C91" s="376"/>
      <c r="D91" s="381" t="s">
        <v>64</v>
      </c>
      <c r="E91" s="382"/>
      <c r="F91" s="382"/>
      <c r="G91" s="382"/>
      <c r="H91" s="382"/>
      <c r="I91" s="382"/>
      <c r="J91" s="382"/>
      <c r="K91" s="382"/>
      <c r="L91" s="382"/>
      <c r="M91" s="382"/>
      <c r="N91" s="383"/>
    </row>
    <row r="92" spans="1:16" x14ac:dyDescent="0.25">
      <c r="A92" s="374"/>
      <c r="B92" s="377"/>
      <c r="C92" s="378"/>
      <c r="D92" s="353" t="s">
        <v>65</v>
      </c>
      <c r="E92" s="384"/>
      <c r="F92" s="384"/>
      <c r="G92" s="373"/>
      <c r="H92" s="353" t="s">
        <v>4</v>
      </c>
      <c r="I92" s="384"/>
      <c r="J92" s="384"/>
      <c r="K92" s="384"/>
      <c r="L92" s="384"/>
      <c r="M92" s="384"/>
      <c r="N92" s="373"/>
    </row>
    <row r="93" spans="1:16" x14ac:dyDescent="0.25">
      <c r="A93" s="374"/>
      <c r="B93" s="377"/>
      <c r="C93" s="378"/>
      <c r="D93" s="353" t="s">
        <v>5</v>
      </c>
      <c r="E93" s="373"/>
      <c r="F93" s="368" t="s">
        <v>6</v>
      </c>
      <c r="G93" s="368" t="s">
        <v>8</v>
      </c>
      <c r="H93" s="368" t="s">
        <v>9</v>
      </c>
      <c r="I93" s="353" t="s">
        <v>10</v>
      </c>
      <c r="J93" s="373"/>
      <c r="K93" s="368" t="s">
        <v>11</v>
      </c>
      <c r="L93" s="368" t="s">
        <v>7</v>
      </c>
      <c r="M93" s="368" t="s">
        <v>13</v>
      </c>
      <c r="N93" s="350" t="s">
        <v>14</v>
      </c>
    </row>
    <row r="94" spans="1:16" ht="39" customHeight="1" x14ac:dyDescent="0.25">
      <c r="A94" s="369"/>
      <c r="B94" s="379"/>
      <c r="C94" s="380"/>
      <c r="D94" s="148" t="s">
        <v>15</v>
      </c>
      <c r="E94" s="148" t="s">
        <v>16</v>
      </c>
      <c r="F94" s="369"/>
      <c r="G94" s="369"/>
      <c r="H94" s="369"/>
      <c r="I94" s="148" t="s">
        <v>17</v>
      </c>
      <c r="J94" s="148" t="s">
        <v>18</v>
      </c>
      <c r="K94" s="369"/>
      <c r="L94" s="369"/>
      <c r="M94" s="369"/>
      <c r="N94" s="351"/>
    </row>
    <row r="95" spans="1:16" x14ac:dyDescent="0.25">
      <c r="A95" s="149">
        <v>1</v>
      </c>
      <c r="B95" s="342">
        <v>2</v>
      </c>
      <c r="C95" s="342"/>
      <c r="D95" s="149">
        <v>3</v>
      </c>
      <c r="E95" s="149">
        <v>4</v>
      </c>
      <c r="F95" s="150">
        <v>5</v>
      </c>
      <c r="G95" s="149">
        <v>6</v>
      </c>
      <c r="H95" s="149">
        <v>7</v>
      </c>
      <c r="I95" s="149">
        <v>8</v>
      </c>
      <c r="J95" s="149">
        <v>9</v>
      </c>
      <c r="K95" s="149">
        <v>10</v>
      </c>
      <c r="L95" s="149">
        <v>11</v>
      </c>
      <c r="M95" s="149">
        <v>12</v>
      </c>
      <c r="N95" s="149">
        <v>13</v>
      </c>
    </row>
    <row r="96" spans="1:16" x14ac:dyDescent="0.25">
      <c r="A96" s="151">
        <v>1</v>
      </c>
      <c r="B96" s="152" t="s">
        <v>66</v>
      </c>
      <c r="C96" s="153" t="s">
        <v>67</v>
      </c>
      <c r="D96" s="154">
        <v>0</v>
      </c>
      <c r="E96" s="154">
        <v>8.9700000000000006</v>
      </c>
      <c r="F96" s="154">
        <f t="shared" ref="F96:F105" si="0">E96-D96</f>
        <v>8.9700000000000006</v>
      </c>
      <c r="G96" s="155" t="s">
        <v>21</v>
      </c>
      <c r="H96" s="155"/>
      <c r="I96" s="155"/>
      <c r="J96" s="155"/>
      <c r="K96" s="155"/>
      <c r="L96" s="155"/>
      <c r="M96" s="155"/>
      <c r="N96" s="155"/>
    </row>
    <row r="97" spans="1:15" x14ac:dyDescent="0.25">
      <c r="A97" s="155">
        <v>2</v>
      </c>
      <c r="B97" s="152" t="s">
        <v>68</v>
      </c>
      <c r="C97" s="153" t="s">
        <v>69</v>
      </c>
      <c r="D97" s="154">
        <v>0</v>
      </c>
      <c r="E97" s="154">
        <v>3.64</v>
      </c>
      <c r="F97" s="154">
        <f>E97-D97</f>
        <v>3.64</v>
      </c>
      <c r="G97" s="155" t="s">
        <v>21</v>
      </c>
      <c r="H97" s="155"/>
      <c r="I97" s="155"/>
      <c r="J97" s="155"/>
      <c r="K97" s="155"/>
      <c r="L97" s="155"/>
      <c r="M97" s="155"/>
      <c r="N97" s="155"/>
    </row>
    <row r="98" spans="1:15" x14ac:dyDescent="0.25">
      <c r="A98" s="151">
        <v>3</v>
      </c>
      <c r="B98" s="152" t="s">
        <v>70</v>
      </c>
      <c r="C98" s="153" t="s">
        <v>71</v>
      </c>
      <c r="D98" s="154">
        <v>0</v>
      </c>
      <c r="E98" s="154">
        <v>1.75</v>
      </c>
      <c r="F98" s="154">
        <f>E98-D98</f>
        <v>1.75</v>
      </c>
      <c r="G98" s="155" t="s">
        <v>21</v>
      </c>
      <c r="H98" s="155"/>
      <c r="I98" s="155"/>
      <c r="J98" s="155"/>
      <c r="K98" s="155"/>
      <c r="L98" s="155"/>
      <c r="M98" s="155"/>
      <c r="N98" s="155"/>
    </row>
    <row r="99" spans="1:15" ht="22.5" x14ac:dyDescent="0.25">
      <c r="A99" s="151">
        <v>4</v>
      </c>
      <c r="B99" s="152" t="s">
        <v>72</v>
      </c>
      <c r="C99" s="157" t="s">
        <v>73</v>
      </c>
      <c r="D99" s="154">
        <v>0</v>
      </c>
      <c r="E99" s="154">
        <v>3.82</v>
      </c>
      <c r="F99" s="154">
        <f t="shared" ref="F99" si="1">E99-D99</f>
        <v>3.82</v>
      </c>
      <c r="G99" s="155" t="s">
        <v>21</v>
      </c>
      <c r="H99" s="155"/>
      <c r="I99" s="155"/>
      <c r="J99" s="155"/>
      <c r="K99" s="155"/>
      <c r="L99" s="155"/>
      <c r="M99" s="155"/>
      <c r="N99" s="155"/>
    </row>
    <row r="100" spans="1:15" x14ac:dyDescent="0.25">
      <c r="A100" s="370">
        <v>5</v>
      </c>
      <c r="B100" s="365" t="s">
        <v>74</v>
      </c>
      <c r="C100" s="359" t="s">
        <v>75</v>
      </c>
      <c r="D100" s="158">
        <v>0</v>
      </c>
      <c r="E100" s="158">
        <v>1.26</v>
      </c>
      <c r="F100" s="158">
        <f>E100-D100</f>
        <v>1.26</v>
      </c>
      <c r="G100" s="159" t="s">
        <v>21</v>
      </c>
      <c r="H100" s="159"/>
      <c r="I100" s="159"/>
      <c r="J100" s="159"/>
      <c r="K100" s="159"/>
      <c r="L100" s="159"/>
      <c r="M100" s="159"/>
      <c r="N100" s="159"/>
    </row>
    <row r="101" spans="1:15" ht="22.5" x14ac:dyDescent="0.25">
      <c r="A101" s="371"/>
      <c r="B101" s="372"/>
      <c r="C101" s="360"/>
      <c r="D101" s="161">
        <v>1.26</v>
      </c>
      <c r="E101" s="161">
        <v>2.02</v>
      </c>
      <c r="F101" s="161">
        <f t="shared" si="0"/>
        <v>0.76</v>
      </c>
      <c r="G101" s="162" t="s">
        <v>21</v>
      </c>
      <c r="H101" s="162" t="s">
        <v>76</v>
      </c>
      <c r="I101" s="162">
        <v>1.82</v>
      </c>
      <c r="J101" s="163" t="s">
        <v>77</v>
      </c>
      <c r="K101" s="164">
        <v>11</v>
      </c>
      <c r="L101" s="162">
        <v>130</v>
      </c>
      <c r="M101" s="162"/>
      <c r="N101" s="162" t="s">
        <v>78</v>
      </c>
    </row>
    <row r="102" spans="1:15" x14ac:dyDescent="0.25">
      <c r="A102" s="364">
        <v>6</v>
      </c>
      <c r="B102" s="365" t="s">
        <v>79</v>
      </c>
      <c r="C102" s="359" t="s">
        <v>80</v>
      </c>
      <c r="D102" s="161">
        <v>0</v>
      </c>
      <c r="E102" s="161">
        <v>2.62</v>
      </c>
      <c r="F102" s="161">
        <f>E102-D102</f>
        <v>2.62</v>
      </c>
      <c r="G102" s="162" t="s">
        <v>21</v>
      </c>
      <c r="H102" s="162"/>
      <c r="I102" s="162"/>
      <c r="J102" s="162"/>
      <c r="K102" s="162"/>
      <c r="L102" s="162"/>
      <c r="M102" s="162"/>
      <c r="N102" s="162"/>
    </row>
    <row r="103" spans="1:15" x14ac:dyDescent="0.25">
      <c r="A103" s="364"/>
      <c r="B103" s="366"/>
      <c r="C103" s="367"/>
      <c r="D103" s="165">
        <v>2.62</v>
      </c>
      <c r="E103" s="165">
        <v>5.3</v>
      </c>
      <c r="F103" s="165">
        <f>E103-D103</f>
        <v>2.6799999999999997</v>
      </c>
      <c r="G103" s="166" t="s">
        <v>21</v>
      </c>
      <c r="H103" s="166"/>
      <c r="I103" s="166"/>
      <c r="J103" s="166"/>
      <c r="K103" s="166"/>
      <c r="L103" s="166"/>
      <c r="M103" s="166"/>
      <c r="N103" s="166"/>
    </row>
    <row r="104" spans="1:15" x14ac:dyDescent="0.25">
      <c r="A104" s="364"/>
      <c r="B104" s="167"/>
      <c r="C104" s="168"/>
      <c r="D104" s="165">
        <v>5.4</v>
      </c>
      <c r="E104" s="165">
        <v>5.42</v>
      </c>
      <c r="F104" s="165">
        <f>E104-D104</f>
        <v>1.9999999999999574E-2</v>
      </c>
      <c r="G104" s="166" t="s">
        <v>21</v>
      </c>
      <c r="H104" s="166"/>
      <c r="I104" s="166"/>
      <c r="J104" s="166"/>
      <c r="K104" s="166"/>
      <c r="L104" s="166"/>
      <c r="M104" s="166"/>
      <c r="N104" s="166"/>
    </row>
    <row r="105" spans="1:15" ht="22.5" x14ac:dyDescent="0.25">
      <c r="A105" s="151">
        <v>7</v>
      </c>
      <c r="B105" s="152" t="s">
        <v>81</v>
      </c>
      <c r="C105" s="169" t="s">
        <v>82</v>
      </c>
      <c r="D105" s="154">
        <v>0</v>
      </c>
      <c r="E105" s="154">
        <v>3.52</v>
      </c>
      <c r="F105" s="154">
        <f t="shared" si="0"/>
        <v>3.52</v>
      </c>
      <c r="G105" s="155" t="s">
        <v>21</v>
      </c>
      <c r="H105" s="155"/>
      <c r="I105" s="155"/>
      <c r="J105" s="155"/>
      <c r="K105" s="155"/>
      <c r="L105" s="155"/>
      <c r="M105" s="155"/>
      <c r="N105" s="155"/>
    </row>
    <row r="106" spans="1:15" x14ac:dyDescent="0.25">
      <c r="A106" s="170"/>
      <c r="B106" s="171"/>
      <c r="C106" s="171"/>
      <c r="D106" s="171"/>
      <c r="E106" s="171"/>
      <c r="F106" s="171"/>
      <c r="G106" s="172"/>
      <c r="H106" s="171"/>
      <c r="I106" s="171"/>
      <c r="J106" s="171"/>
      <c r="K106" s="171"/>
      <c r="L106" s="171"/>
      <c r="M106" s="171"/>
      <c r="N106" s="171"/>
    </row>
    <row r="107" spans="1:15" x14ac:dyDescent="0.25">
      <c r="A107" s="343" t="s">
        <v>83</v>
      </c>
      <c r="B107" s="344"/>
      <c r="C107" s="344"/>
      <c r="D107" s="344"/>
      <c r="E107" s="345"/>
      <c r="F107" s="174">
        <f>SUM(F96:F105)</f>
        <v>29.040000000000003</v>
      </c>
      <c r="G107" s="175"/>
      <c r="H107" s="147"/>
      <c r="I107" s="147"/>
      <c r="J107" s="176" t="s">
        <v>84</v>
      </c>
      <c r="K107" s="177">
        <f>SUM(K96:K105)</f>
        <v>11</v>
      </c>
      <c r="L107" s="177">
        <f>SUM(L96:L105)</f>
        <v>130</v>
      </c>
      <c r="M107" s="178"/>
      <c r="N107" s="147"/>
      <c r="O107" s="147"/>
    </row>
    <row r="108" spans="1:15" x14ac:dyDescent="0.25">
      <c r="A108" s="346" t="s">
        <v>52</v>
      </c>
      <c r="B108" s="347"/>
      <c r="C108" s="347"/>
      <c r="D108" s="347"/>
      <c r="E108" s="348"/>
      <c r="F108" s="179">
        <v>0</v>
      </c>
      <c r="G108" s="180"/>
      <c r="H108" s="147"/>
      <c r="I108" s="147"/>
      <c r="J108" s="363"/>
      <c r="K108" s="363"/>
      <c r="L108" s="363"/>
      <c r="M108" s="363"/>
      <c r="N108" s="147"/>
      <c r="O108" s="147"/>
    </row>
    <row r="109" spans="1:15" x14ac:dyDescent="0.25">
      <c r="A109" s="346" t="s">
        <v>53</v>
      </c>
      <c r="B109" s="347"/>
      <c r="C109" s="347"/>
      <c r="D109" s="347"/>
      <c r="E109" s="348"/>
      <c r="F109" s="181">
        <f>SUM(F96:F105)</f>
        <v>29.040000000000003</v>
      </c>
      <c r="G109" s="182"/>
      <c r="H109" s="183"/>
      <c r="I109" s="147"/>
      <c r="J109" s="147"/>
      <c r="K109" s="147"/>
      <c r="L109" s="147"/>
      <c r="M109" s="147"/>
      <c r="N109" s="147"/>
      <c r="O109" s="147"/>
    </row>
    <row r="110" spans="1:15" x14ac:dyDescent="0.25">
      <c r="A110" s="184" t="s">
        <v>85</v>
      </c>
      <c r="B110" s="185"/>
      <c r="C110" s="185"/>
      <c r="D110" s="185"/>
      <c r="E110" s="186"/>
      <c r="F110" s="181">
        <v>0</v>
      </c>
      <c r="G110" s="182"/>
      <c r="H110" s="147"/>
      <c r="I110" s="147"/>
      <c r="J110" s="147"/>
      <c r="K110" s="147"/>
      <c r="L110" s="147"/>
      <c r="M110" s="147"/>
      <c r="N110" s="147"/>
      <c r="O110" s="147"/>
    </row>
    <row r="111" spans="1:15" x14ac:dyDescent="0.25">
      <c r="A111" s="346" t="s">
        <v>54</v>
      </c>
      <c r="B111" s="347"/>
      <c r="C111" s="347"/>
      <c r="D111" s="347"/>
      <c r="E111" s="348"/>
      <c r="F111" s="181">
        <v>0</v>
      </c>
      <c r="G111" s="182"/>
      <c r="H111" s="147"/>
      <c r="I111" s="147"/>
      <c r="J111" s="147"/>
      <c r="K111" s="147"/>
      <c r="L111" s="147"/>
      <c r="M111" s="147"/>
      <c r="N111" s="147"/>
      <c r="O111" s="147"/>
    </row>
    <row r="113" spans="1:15" x14ac:dyDescent="0.25">
      <c r="A113" s="145"/>
      <c r="B113" s="352" t="s">
        <v>157</v>
      </c>
      <c r="C113" s="352"/>
      <c r="D113" s="352"/>
      <c r="E113" s="352"/>
      <c r="F113" s="352"/>
      <c r="G113" s="352"/>
      <c r="H113" s="352"/>
      <c r="I113" s="352"/>
      <c r="J113" s="352"/>
      <c r="K113" s="352"/>
      <c r="L113" s="352"/>
      <c r="M113" s="352"/>
      <c r="N113" s="352"/>
      <c r="O113" s="352"/>
    </row>
    <row r="114" spans="1:15" x14ac:dyDescent="0.25">
      <c r="A114" s="145"/>
      <c r="B114" s="146"/>
      <c r="C114" s="146"/>
      <c r="D114" s="146"/>
      <c r="E114" s="146"/>
      <c r="F114" s="146"/>
      <c r="G114" s="146"/>
      <c r="H114" s="146"/>
      <c r="I114" s="146"/>
      <c r="J114" s="147"/>
      <c r="K114" s="147"/>
      <c r="L114" s="147"/>
      <c r="M114" s="147"/>
      <c r="N114" s="147"/>
    </row>
    <row r="115" spans="1:15" x14ac:dyDescent="0.25">
      <c r="A115" s="353" t="s">
        <v>0</v>
      </c>
      <c r="B115" s="349" t="s">
        <v>63</v>
      </c>
      <c r="C115" s="349"/>
      <c r="D115" s="354" t="s">
        <v>64</v>
      </c>
      <c r="E115" s="354"/>
      <c r="F115" s="354"/>
      <c r="G115" s="354"/>
      <c r="H115" s="354"/>
      <c r="I115" s="354"/>
      <c r="J115" s="354"/>
      <c r="K115" s="354"/>
      <c r="L115" s="354"/>
      <c r="M115" s="354"/>
      <c r="N115" s="354"/>
    </row>
    <row r="116" spans="1:15" x14ac:dyDescent="0.25">
      <c r="A116" s="353"/>
      <c r="B116" s="349"/>
      <c r="C116" s="349"/>
      <c r="D116" s="349" t="s">
        <v>65</v>
      </c>
      <c r="E116" s="349"/>
      <c r="F116" s="349"/>
      <c r="G116" s="349"/>
      <c r="H116" s="349" t="s">
        <v>4</v>
      </c>
      <c r="I116" s="349"/>
      <c r="J116" s="349"/>
      <c r="K116" s="349"/>
      <c r="L116" s="349"/>
      <c r="M116" s="349"/>
      <c r="N116" s="349"/>
    </row>
    <row r="117" spans="1:15" x14ac:dyDescent="0.25">
      <c r="A117" s="353"/>
      <c r="B117" s="349"/>
      <c r="C117" s="349"/>
      <c r="D117" s="349" t="s">
        <v>5</v>
      </c>
      <c r="E117" s="349"/>
      <c r="F117" s="349" t="s">
        <v>6</v>
      </c>
      <c r="G117" s="349" t="s">
        <v>8</v>
      </c>
      <c r="H117" s="349" t="s">
        <v>9</v>
      </c>
      <c r="I117" s="349" t="s">
        <v>10</v>
      </c>
      <c r="J117" s="349"/>
      <c r="K117" s="349" t="s">
        <v>11</v>
      </c>
      <c r="L117" s="349" t="s">
        <v>7</v>
      </c>
      <c r="M117" s="349" t="s">
        <v>13</v>
      </c>
      <c r="N117" s="350" t="s">
        <v>14</v>
      </c>
    </row>
    <row r="118" spans="1:15" ht="39.75" customHeight="1" x14ac:dyDescent="0.25">
      <c r="A118" s="353"/>
      <c r="B118" s="349"/>
      <c r="C118" s="349"/>
      <c r="D118" s="148" t="s">
        <v>15</v>
      </c>
      <c r="E118" s="148" t="s">
        <v>16</v>
      </c>
      <c r="F118" s="349"/>
      <c r="G118" s="349"/>
      <c r="H118" s="349"/>
      <c r="I118" s="148" t="s">
        <v>17</v>
      </c>
      <c r="J118" s="148" t="s">
        <v>18</v>
      </c>
      <c r="K118" s="349"/>
      <c r="L118" s="349"/>
      <c r="M118" s="349"/>
      <c r="N118" s="351"/>
    </row>
    <row r="119" spans="1:15" x14ac:dyDescent="0.25">
      <c r="A119" s="149">
        <v>1</v>
      </c>
      <c r="B119" s="342">
        <v>2</v>
      </c>
      <c r="C119" s="342"/>
      <c r="D119" s="149">
        <v>3</v>
      </c>
      <c r="E119" s="149">
        <v>4</v>
      </c>
      <c r="F119" s="150">
        <v>5</v>
      </c>
      <c r="G119" s="149">
        <v>6</v>
      </c>
      <c r="H119" s="149">
        <v>7</v>
      </c>
      <c r="I119" s="149">
        <v>8</v>
      </c>
      <c r="J119" s="149">
        <v>9</v>
      </c>
      <c r="K119" s="149">
        <v>10</v>
      </c>
      <c r="L119" s="149">
        <v>11</v>
      </c>
      <c r="M119" s="149">
        <v>12</v>
      </c>
      <c r="N119" s="149">
        <v>13</v>
      </c>
    </row>
    <row r="120" spans="1:15" ht="22.5" x14ac:dyDescent="0.25">
      <c r="A120" s="187">
        <v>1</v>
      </c>
      <c r="B120" s="187" t="s">
        <v>87</v>
      </c>
      <c r="C120" s="157" t="s">
        <v>88</v>
      </c>
      <c r="D120" s="188">
        <v>0</v>
      </c>
      <c r="E120" s="188">
        <v>0.24</v>
      </c>
      <c r="F120" s="188">
        <f t="shared" ref="F120:F157" si="2">E120-D120</f>
        <v>0.24</v>
      </c>
      <c r="G120" s="152" t="s">
        <v>20</v>
      </c>
      <c r="H120" s="152"/>
      <c r="I120" s="152"/>
      <c r="J120" s="152"/>
      <c r="K120" s="152"/>
      <c r="L120" s="152"/>
      <c r="M120" s="152"/>
      <c r="N120" s="155"/>
    </row>
    <row r="121" spans="1:15" ht="22.5" x14ac:dyDescent="0.25">
      <c r="A121" s="187">
        <v>2</v>
      </c>
      <c r="B121" s="187" t="s">
        <v>89</v>
      </c>
      <c r="C121" s="157" t="s">
        <v>90</v>
      </c>
      <c r="D121" s="188">
        <v>0</v>
      </c>
      <c r="E121" s="188">
        <v>1.25</v>
      </c>
      <c r="F121" s="188">
        <f t="shared" si="2"/>
        <v>1.25</v>
      </c>
      <c r="G121" s="152" t="s">
        <v>21</v>
      </c>
      <c r="H121" s="152"/>
      <c r="I121" s="152"/>
      <c r="J121" s="152"/>
      <c r="K121" s="152"/>
      <c r="L121" s="152"/>
      <c r="M121" s="152"/>
      <c r="N121" s="155"/>
    </row>
    <row r="122" spans="1:15" x14ac:dyDescent="0.25">
      <c r="A122" s="187">
        <v>3</v>
      </c>
      <c r="B122" s="187" t="s">
        <v>91</v>
      </c>
      <c r="C122" s="157" t="s">
        <v>92</v>
      </c>
      <c r="D122" s="188">
        <v>0</v>
      </c>
      <c r="E122" s="188">
        <v>0.28000000000000003</v>
      </c>
      <c r="F122" s="188">
        <f t="shared" si="2"/>
        <v>0.28000000000000003</v>
      </c>
      <c r="G122" s="152" t="s">
        <v>21</v>
      </c>
      <c r="H122" s="152"/>
      <c r="I122" s="152"/>
      <c r="J122" s="152"/>
      <c r="K122" s="152"/>
      <c r="L122" s="152"/>
      <c r="M122" s="152"/>
      <c r="N122" s="155"/>
    </row>
    <row r="123" spans="1:15" ht="22.5" x14ac:dyDescent="0.25">
      <c r="A123" s="187">
        <v>4</v>
      </c>
      <c r="B123" s="187" t="s">
        <v>93</v>
      </c>
      <c r="C123" s="157" t="s">
        <v>94</v>
      </c>
      <c r="D123" s="188">
        <v>0</v>
      </c>
      <c r="E123" s="188">
        <v>1.47</v>
      </c>
      <c r="F123" s="188">
        <f t="shared" si="2"/>
        <v>1.47</v>
      </c>
      <c r="G123" s="152" t="s">
        <v>21</v>
      </c>
      <c r="H123" s="152"/>
      <c r="I123" s="152"/>
      <c r="J123" s="152"/>
      <c r="K123" s="152"/>
      <c r="L123" s="152"/>
      <c r="M123" s="152"/>
      <c r="N123" s="155"/>
    </row>
    <row r="124" spans="1:15" ht="22.5" x14ac:dyDescent="0.25">
      <c r="A124" s="187">
        <v>5</v>
      </c>
      <c r="B124" s="187" t="s">
        <v>95</v>
      </c>
      <c r="C124" s="157" t="s">
        <v>96</v>
      </c>
      <c r="D124" s="188">
        <v>0.8</v>
      </c>
      <c r="E124" s="188">
        <v>0.96</v>
      </c>
      <c r="F124" s="188">
        <f t="shared" si="2"/>
        <v>0.15999999999999992</v>
      </c>
      <c r="G124" s="152" t="s">
        <v>21</v>
      </c>
      <c r="H124" s="152"/>
      <c r="I124" s="152"/>
      <c r="J124" s="152"/>
      <c r="K124" s="152"/>
      <c r="L124" s="152"/>
      <c r="M124" s="152"/>
      <c r="N124" s="155"/>
    </row>
    <row r="125" spans="1:15" ht="22.5" x14ac:dyDescent="0.25">
      <c r="A125" s="187">
        <v>6</v>
      </c>
      <c r="B125" s="187" t="s">
        <v>97</v>
      </c>
      <c r="C125" s="157" t="s">
        <v>98</v>
      </c>
      <c r="D125" s="188">
        <v>0</v>
      </c>
      <c r="E125" s="188">
        <v>2</v>
      </c>
      <c r="F125" s="188">
        <f t="shared" si="2"/>
        <v>2</v>
      </c>
      <c r="G125" s="152" t="s">
        <v>21</v>
      </c>
      <c r="H125" s="152"/>
      <c r="I125" s="152"/>
      <c r="J125" s="152"/>
      <c r="K125" s="152"/>
      <c r="L125" s="152"/>
      <c r="M125" s="152"/>
      <c r="N125" s="155"/>
    </row>
    <row r="126" spans="1:15" x14ac:dyDescent="0.25">
      <c r="A126" s="187">
        <v>7</v>
      </c>
      <c r="B126" s="187" t="s">
        <v>99</v>
      </c>
      <c r="C126" s="157" t="s">
        <v>100</v>
      </c>
      <c r="D126" s="188">
        <v>0</v>
      </c>
      <c r="E126" s="188">
        <v>1.65</v>
      </c>
      <c r="F126" s="188">
        <f t="shared" si="2"/>
        <v>1.65</v>
      </c>
      <c r="G126" s="152" t="s">
        <v>21</v>
      </c>
      <c r="H126" s="152"/>
      <c r="I126" s="152"/>
      <c r="J126" s="152"/>
      <c r="K126" s="152"/>
      <c r="L126" s="152"/>
      <c r="M126" s="152"/>
      <c r="N126" s="155"/>
    </row>
    <row r="127" spans="1:15" x14ac:dyDescent="0.25">
      <c r="A127" s="187">
        <v>8</v>
      </c>
      <c r="B127" s="187" t="s">
        <v>101</v>
      </c>
      <c r="C127" s="157" t="s">
        <v>102</v>
      </c>
      <c r="D127" s="188">
        <v>0</v>
      </c>
      <c r="E127" s="188">
        <v>3</v>
      </c>
      <c r="F127" s="188">
        <f t="shared" si="2"/>
        <v>3</v>
      </c>
      <c r="G127" s="152" t="s">
        <v>21</v>
      </c>
      <c r="H127" s="152"/>
      <c r="I127" s="152"/>
      <c r="J127" s="152"/>
      <c r="K127" s="152"/>
      <c r="L127" s="152"/>
      <c r="M127" s="152"/>
      <c r="N127" s="155"/>
    </row>
    <row r="128" spans="1:15" ht="22.5" x14ac:dyDescent="0.25">
      <c r="A128" s="187">
        <v>9</v>
      </c>
      <c r="B128" s="187" t="s">
        <v>103</v>
      </c>
      <c r="C128" s="157" t="s">
        <v>104</v>
      </c>
      <c r="D128" s="188">
        <v>0</v>
      </c>
      <c r="E128" s="188">
        <v>0.7</v>
      </c>
      <c r="F128" s="188">
        <f t="shared" si="2"/>
        <v>0.7</v>
      </c>
      <c r="G128" s="152" t="s">
        <v>21</v>
      </c>
      <c r="H128" s="152"/>
      <c r="I128" s="152"/>
      <c r="J128" s="152"/>
      <c r="K128" s="152"/>
      <c r="L128" s="152"/>
      <c r="M128" s="152"/>
      <c r="N128" s="155"/>
    </row>
    <row r="129" spans="1:14" ht="33.75" x14ac:dyDescent="0.25">
      <c r="A129" s="187">
        <v>10</v>
      </c>
      <c r="B129" s="187" t="s">
        <v>105</v>
      </c>
      <c r="C129" s="157" t="s">
        <v>106</v>
      </c>
      <c r="D129" s="188">
        <v>0</v>
      </c>
      <c r="E129" s="188">
        <v>0.3</v>
      </c>
      <c r="F129" s="188">
        <f t="shared" si="2"/>
        <v>0.3</v>
      </c>
      <c r="G129" s="152" t="s">
        <v>21</v>
      </c>
      <c r="H129" s="189" t="s">
        <v>106</v>
      </c>
      <c r="I129" s="152">
        <v>0.12</v>
      </c>
      <c r="J129" s="189" t="s">
        <v>107</v>
      </c>
      <c r="K129" s="152">
        <v>24</v>
      </c>
      <c r="L129" s="152">
        <v>168</v>
      </c>
      <c r="M129" s="152"/>
      <c r="N129" s="155" t="s">
        <v>78</v>
      </c>
    </row>
    <row r="130" spans="1:14" ht="22.5" x14ac:dyDescent="0.25">
      <c r="A130" s="187">
        <v>11</v>
      </c>
      <c r="B130" s="187" t="s">
        <v>108</v>
      </c>
      <c r="C130" s="157" t="s">
        <v>109</v>
      </c>
      <c r="D130" s="188">
        <v>0</v>
      </c>
      <c r="E130" s="188">
        <v>1.93</v>
      </c>
      <c r="F130" s="188">
        <f t="shared" si="2"/>
        <v>1.93</v>
      </c>
      <c r="G130" s="152" t="s">
        <v>21</v>
      </c>
      <c r="H130" s="189"/>
      <c r="I130" s="152"/>
      <c r="J130" s="152"/>
      <c r="K130" s="152"/>
      <c r="L130" s="152"/>
      <c r="M130" s="152"/>
      <c r="N130" s="155"/>
    </row>
    <row r="131" spans="1:14" ht="22.5" x14ac:dyDescent="0.25">
      <c r="A131" s="190">
        <v>12</v>
      </c>
      <c r="B131" s="190" t="s">
        <v>110</v>
      </c>
      <c r="C131" s="191" t="s">
        <v>111</v>
      </c>
      <c r="D131" s="192">
        <v>0</v>
      </c>
      <c r="E131" s="192">
        <v>1.99</v>
      </c>
      <c r="F131" s="192">
        <f t="shared" si="2"/>
        <v>1.99</v>
      </c>
      <c r="G131" s="193" t="s">
        <v>21</v>
      </c>
      <c r="H131" s="193"/>
      <c r="I131" s="193"/>
      <c r="J131" s="193"/>
      <c r="K131" s="193"/>
      <c r="L131" s="193"/>
      <c r="M131" s="193"/>
      <c r="N131" s="162"/>
    </row>
    <row r="132" spans="1:14" x14ac:dyDescent="0.25">
      <c r="A132" s="187">
        <v>13</v>
      </c>
      <c r="B132" s="187" t="s">
        <v>112</v>
      </c>
      <c r="C132" s="157" t="s">
        <v>113</v>
      </c>
      <c r="D132" s="188">
        <v>0</v>
      </c>
      <c r="E132" s="188">
        <v>1.73</v>
      </c>
      <c r="F132" s="188">
        <f t="shared" si="2"/>
        <v>1.73</v>
      </c>
      <c r="G132" s="152" t="s">
        <v>21</v>
      </c>
      <c r="H132" s="152"/>
      <c r="I132" s="152"/>
      <c r="J132" s="152"/>
      <c r="K132" s="152"/>
      <c r="L132" s="152"/>
      <c r="M132" s="152"/>
      <c r="N132" s="155"/>
    </row>
    <row r="133" spans="1:14" ht="22.5" x14ac:dyDescent="0.25">
      <c r="A133" s="187">
        <v>14</v>
      </c>
      <c r="B133" s="187" t="s">
        <v>114</v>
      </c>
      <c r="C133" s="157" t="s">
        <v>115</v>
      </c>
      <c r="D133" s="188">
        <v>0</v>
      </c>
      <c r="E133" s="188">
        <v>0.62</v>
      </c>
      <c r="F133" s="188">
        <f t="shared" si="2"/>
        <v>0.62</v>
      </c>
      <c r="G133" s="152" t="s">
        <v>21</v>
      </c>
      <c r="H133" s="152"/>
      <c r="I133" s="152"/>
      <c r="J133" s="152"/>
      <c r="K133" s="152"/>
      <c r="L133" s="152"/>
      <c r="M133" s="152"/>
      <c r="N133" s="155"/>
    </row>
    <row r="134" spans="1:14" x14ac:dyDescent="0.25">
      <c r="A134" s="357">
        <v>15</v>
      </c>
      <c r="B134" s="357" t="s">
        <v>116</v>
      </c>
      <c r="C134" s="359" t="s">
        <v>117</v>
      </c>
      <c r="D134" s="192">
        <v>0</v>
      </c>
      <c r="E134" s="192">
        <v>0.2</v>
      </c>
      <c r="F134" s="192">
        <f t="shared" si="2"/>
        <v>0.2</v>
      </c>
      <c r="G134" s="193" t="s">
        <v>21</v>
      </c>
      <c r="H134" s="193"/>
      <c r="I134" s="193"/>
      <c r="J134" s="193"/>
      <c r="K134" s="193"/>
      <c r="L134" s="193"/>
      <c r="M134" s="193"/>
      <c r="N134" s="162"/>
    </row>
    <row r="135" spans="1:14" x14ac:dyDescent="0.25">
      <c r="A135" s="358"/>
      <c r="B135" s="358"/>
      <c r="C135" s="360"/>
      <c r="D135" s="194">
        <v>0.2</v>
      </c>
      <c r="E135" s="194">
        <v>0.73</v>
      </c>
      <c r="F135" s="194">
        <f t="shared" si="2"/>
        <v>0.53</v>
      </c>
      <c r="G135" s="195" t="s">
        <v>21</v>
      </c>
      <c r="H135" s="195"/>
      <c r="I135" s="195"/>
      <c r="J135" s="195"/>
      <c r="K135" s="195"/>
      <c r="L135" s="195"/>
      <c r="M135" s="195"/>
      <c r="N135" s="159"/>
    </row>
    <row r="136" spans="1:14" x14ac:dyDescent="0.25">
      <c r="A136" s="187">
        <v>16</v>
      </c>
      <c r="B136" s="187" t="s">
        <v>118</v>
      </c>
      <c r="C136" s="157" t="s">
        <v>119</v>
      </c>
      <c r="D136" s="188">
        <v>0</v>
      </c>
      <c r="E136" s="188">
        <v>0.43</v>
      </c>
      <c r="F136" s="188">
        <f t="shared" si="2"/>
        <v>0.43</v>
      </c>
      <c r="G136" s="152" t="s">
        <v>21</v>
      </c>
      <c r="H136" s="152"/>
      <c r="I136" s="152"/>
      <c r="J136" s="152"/>
      <c r="K136" s="152"/>
      <c r="L136" s="152"/>
      <c r="M136" s="152"/>
      <c r="N136" s="155"/>
    </row>
    <row r="137" spans="1:14" ht="22.5" x14ac:dyDescent="0.25">
      <c r="A137" s="187">
        <v>17</v>
      </c>
      <c r="B137" s="187" t="s">
        <v>120</v>
      </c>
      <c r="C137" s="157" t="s">
        <v>121</v>
      </c>
      <c r="D137" s="188">
        <v>0</v>
      </c>
      <c r="E137" s="188">
        <v>0.93</v>
      </c>
      <c r="F137" s="188">
        <f t="shared" si="2"/>
        <v>0.93</v>
      </c>
      <c r="G137" s="152" t="s">
        <v>21</v>
      </c>
      <c r="H137" s="152"/>
      <c r="I137" s="152"/>
      <c r="J137" s="152"/>
      <c r="K137" s="152"/>
      <c r="L137" s="152"/>
      <c r="M137" s="152"/>
      <c r="N137" s="155"/>
    </row>
    <row r="138" spans="1:14" ht="22.5" x14ac:dyDescent="0.25">
      <c r="A138" s="187">
        <v>18</v>
      </c>
      <c r="B138" s="187" t="s">
        <v>122</v>
      </c>
      <c r="C138" s="157" t="s">
        <v>123</v>
      </c>
      <c r="D138" s="188">
        <v>0</v>
      </c>
      <c r="E138" s="188">
        <v>2.74</v>
      </c>
      <c r="F138" s="188">
        <f t="shared" si="2"/>
        <v>2.74</v>
      </c>
      <c r="G138" s="152" t="s">
        <v>21</v>
      </c>
      <c r="H138" s="152"/>
      <c r="I138" s="152"/>
      <c r="J138" s="152"/>
      <c r="K138" s="152"/>
      <c r="L138" s="152"/>
      <c r="M138" s="152"/>
      <c r="N138" s="155"/>
    </row>
    <row r="139" spans="1:14" ht="22.5" x14ac:dyDescent="0.25">
      <c r="A139" s="187">
        <v>19</v>
      </c>
      <c r="B139" s="187" t="s">
        <v>124</v>
      </c>
      <c r="C139" s="157" t="s">
        <v>125</v>
      </c>
      <c r="D139" s="188">
        <v>0</v>
      </c>
      <c r="E139" s="188">
        <v>1.17</v>
      </c>
      <c r="F139" s="188">
        <f t="shared" si="2"/>
        <v>1.17</v>
      </c>
      <c r="G139" s="152" t="s">
        <v>21</v>
      </c>
      <c r="H139" s="152"/>
      <c r="I139" s="152"/>
      <c r="J139" s="152"/>
      <c r="K139" s="152"/>
      <c r="L139" s="152"/>
      <c r="M139" s="152"/>
      <c r="N139" s="155"/>
    </row>
    <row r="140" spans="1:14" x14ac:dyDescent="0.25">
      <c r="A140" s="187">
        <v>20</v>
      </c>
      <c r="B140" s="187" t="s">
        <v>126</v>
      </c>
      <c r="C140" s="157" t="s">
        <v>127</v>
      </c>
      <c r="D140" s="188">
        <v>0</v>
      </c>
      <c r="E140" s="188">
        <v>0.38</v>
      </c>
      <c r="F140" s="188">
        <f t="shared" si="2"/>
        <v>0.38</v>
      </c>
      <c r="G140" s="152" t="s">
        <v>21</v>
      </c>
      <c r="H140" s="152"/>
      <c r="I140" s="152"/>
      <c r="J140" s="152"/>
      <c r="K140" s="152"/>
      <c r="L140" s="152"/>
      <c r="M140" s="152"/>
      <c r="N140" s="155"/>
    </row>
    <row r="141" spans="1:14" ht="22.5" x14ac:dyDescent="0.25">
      <c r="A141" s="187">
        <v>21</v>
      </c>
      <c r="B141" s="187" t="s">
        <v>128</v>
      </c>
      <c r="C141" s="157" t="s">
        <v>129</v>
      </c>
      <c r="D141" s="188">
        <v>0</v>
      </c>
      <c r="E141" s="188">
        <v>0.4</v>
      </c>
      <c r="F141" s="188">
        <f t="shared" si="2"/>
        <v>0.4</v>
      </c>
      <c r="G141" s="152" t="s">
        <v>21</v>
      </c>
      <c r="H141" s="152"/>
      <c r="I141" s="152"/>
      <c r="J141" s="152"/>
      <c r="K141" s="152"/>
      <c r="L141" s="152"/>
      <c r="M141" s="152"/>
      <c r="N141" s="155"/>
    </row>
    <row r="142" spans="1:14" ht="22.5" x14ac:dyDescent="0.25">
      <c r="A142" s="187">
        <v>22</v>
      </c>
      <c r="B142" s="187" t="s">
        <v>130</v>
      </c>
      <c r="C142" s="157" t="s">
        <v>131</v>
      </c>
      <c r="D142" s="188">
        <v>0</v>
      </c>
      <c r="E142" s="188">
        <v>0.56999999999999995</v>
      </c>
      <c r="F142" s="188">
        <f t="shared" si="2"/>
        <v>0.56999999999999995</v>
      </c>
      <c r="G142" s="152" t="s">
        <v>21</v>
      </c>
      <c r="H142" s="152"/>
      <c r="I142" s="152"/>
      <c r="J142" s="152"/>
      <c r="K142" s="152"/>
      <c r="L142" s="152"/>
      <c r="M142" s="152"/>
      <c r="N142" s="155"/>
    </row>
    <row r="143" spans="1:14" x14ac:dyDescent="0.25">
      <c r="A143" s="357">
        <v>23</v>
      </c>
      <c r="B143" s="357" t="s">
        <v>132</v>
      </c>
      <c r="C143" s="359" t="s">
        <v>133</v>
      </c>
      <c r="D143" s="192">
        <v>0</v>
      </c>
      <c r="E143" s="192">
        <v>0.05</v>
      </c>
      <c r="F143" s="192">
        <f t="shared" si="2"/>
        <v>0.05</v>
      </c>
      <c r="G143" s="193" t="s">
        <v>20</v>
      </c>
      <c r="H143" s="196"/>
      <c r="I143" s="193"/>
      <c r="J143" s="193"/>
      <c r="K143" s="193"/>
      <c r="L143" s="193"/>
      <c r="M143" s="193"/>
      <c r="N143" s="162"/>
    </row>
    <row r="144" spans="1:14" ht="22.5" x14ac:dyDescent="0.25">
      <c r="A144" s="358"/>
      <c r="B144" s="358"/>
      <c r="C144" s="360"/>
      <c r="D144" s="194">
        <v>0.05</v>
      </c>
      <c r="E144" s="194">
        <v>0.32</v>
      </c>
      <c r="F144" s="194">
        <f t="shared" si="2"/>
        <v>0.27</v>
      </c>
      <c r="G144" s="195" t="s">
        <v>21</v>
      </c>
      <c r="H144" s="196" t="s">
        <v>134</v>
      </c>
      <c r="I144" s="193">
        <v>0.13</v>
      </c>
      <c r="J144" s="196" t="s">
        <v>135</v>
      </c>
      <c r="K144" s="193">
        <v>6</v>
      </c>
      <c r="L144" s="193">
        <v>12</v>
      </c>
      <c r="M144" s="193"/>
      <c r="N144" s="162" t="s">
        <v>78</v>
      </c>
    </row>
    <row r="145" spans="1:15" x14ac:dyDescent="0.25">
      <c r="A145" s="355">
        <v>24</v>
      </c>
      <c r="B145" s="357" t="s">
        <v>136</v>
      </c>
      <c r="C145" s="359" t="s">
        <v>137</v>
      </c>
      <c r="D145" s="192">
        <v>0</v>
      </c>
      <c r="E145" s="192">
        <v>0.52</v>
      </c>
      <c r="F145" s="192">
        <f t="shared" si="2"/>
        <v>0.52</v>
      </c>
      <c r="G145" s="193" t="s">
        <v>20</v>
      </c>
      <c r="H145" s="193"/>
      <c r="I145" s="193"/>
      <c r="J145" s="193"/>
      <c r="K145" s="193"/>
      <c r="L145" s="193"/>
      <c r="M145" s="193"/>
      <c r="N145" s="162"/>
    </row>
    <row r="146" spans="1:15" x14ac:dyDescent="0.25">
      <c r="A146" s="356"/>
      <c r="B146" s="358"/>
      <c r="C146" s="360"/>
      <c r="D146" s="194">
        <v>0.52</v>
      </c>
      <c r="E146" s="194">
        <v>1.66</v>
      </c>
      <c r="F146" s="194">
        <f t="shared" si="2"/>
        <v>1.1399999999999999</v>
      </c>
      <c r="G146" s="195" t="s">
        <v>21</v>
      </c>
      <c r="H146" s="195"/>
      <c r="I146" s="195"/>
      <c r="J146" s="195"/>
      <c r="K146" s="195"/>
      <c r="L146" s="195"/>
      <c r="M146" s="195"/>
      <c r="N146" s="159"/>
    </row>
    <row r="147" spans="1:15" x14ac:dyDescent="0.25">
      <c r="A147" s="197">
        <v>25</v>
      </c>
      <c r="B147" s="198" t="s">
        <v>138</v>
      </c>
      <c r="C147" s="199" t="s">
        <v>139</v>
      </c>
      <c r="D147" s="194">
        <v>0</v>
      </c>
      <c r="E147" s="194">
        <v>0.13</v>
      </c>
      <c r="F147" s="194">
        <f t="shared" si="2"/>
        <v>0.13</v>
      </c>
      <c r="G147" s="195" t="s">
        <v>20</v>
      </c>
      <c r="H147" s="195"/>
      <c r="I147" s="195"/>
      <c r="J147" s="195"/>
      <c r="K147" s="195"/>
      <c r="L147" s="195"/>
      <c r="M147" s="195"/>
      <c r="N147" s="159"/>
    </row>
    <row r="148" spans="1:15" ht="22.5" x14ac:dyDescent="0.25">
      <c r="A148" s="187">
        <v>26</v>
      </c>
      <c r="B148" s="187" t="s">
        <v>140</v>
      </c>
      <c r="C148" s="157" t="s">
        <v>141</v>
      </c>
      <c r="D148" s="188">
        <v>0</v>
      </c>
      <c r="E148" s="188">
        <v>0.62</v>
      </c>
      <c r="F148" s="188">
        <f t="shared" si="2"/>
        <v>0.62</v>
      </c>
      <c r="G148" s="152" t="s">
        <v>21</v>
      </c>
      <c r="H148" s="152" t="s">
        <v>141</v>
      </c>
      <c r="I148" s="152">
        <v>0.43</v>
      </c>
      <c r="J148" s="189" t="s">
        <v>142</v>
      </c>
      <c r="K148" s="152">
        <v>18</v>
      </c>
      <c r="L148" s="152">
        <v>132</v>
      </c>
      <c r="M148" s="152"/>
      <c r="N148" s="155" t="s">
        <v>78</v>
      </c>
    </row>
    <row r="149" spans="1:15" x14ac:dyDescent="0.25">
      <c r="A149" s="355">
        <v>27</v>
      </c>
      <c r="B149" s="357" t="s">
        <v>143</v>
      </c>
      <c r="C149" s="359" t="s">
        <v>144</v>
      </c>
      <c r="D149" s="188">
        <v>0</v>
      </c>
      <c r="E149" s="188">
        <v>0.77</v>
      </c>
      <c r="F149" s="188">
        <f t="shared" si="2"/>
        <v>0.77</v>
      </c>
      <c r="G149" s="152" t="s">
        <v>21</v>
      </c>
      <c r="H149" s="152"/>
      <c r="I149" s="152"/>
      <c r="J149" s="152"/>
      <c r="K149" s="152"/>
      <c r="L149" s="152"/>
      <c r="M149" s="152"/>
      <c r="N149" s="155"/>
    </row>
    <row r="150" spans="1:15" x14ac:dyDescent="0.25">
      <c r="A150" s="356"/>
      <c r="B150" s="358"/>
      <c r="C150" s="360"/>
      <c r="D150" s="188">
        <v>0.77</v>
      </c>
      <c r="E150" s="188">
        <v>1.24</v>
      </c>
      <c r="F150" s="188">
        <f t="shared" si="2"/>
        <v>0.47</v>
      </c>
      <c r="G150" s="152" t="s">
        <v>44</v>
      </c>
      <c r="H150" s="152"/>
      <c r="I150" s="152"/>
      <c r="J150" s="152"/>
      <c r="K150" s="152"/>
      <c r="L150" s="152"/>
      <c r="M150" s="152"/>
      <c r="N150" s="155"/>
    </row>
    <row r="151" spans="1:15" ht="22.5" x14ac:dyDescent="0.25">
      <c r="A151" s="357">
        <v>28</v>
      </c>
      <c r="B151" s="357" t="s">
        <v>145</v>
      </c>
      <c r="C151" s="359" t="s">
        <v>146</v>
      </c>
      <c r="D151" s="200">
        <v>0</v>
      </c>
      <c r="E151" s="200">
        <v>0.91</v>
      </c>
      <c r="F151" s="200">
        <f t="shared" si="2"/>
        <v>0.91</v>
      </c>
      <c r="G151" s="201" t="s">
        <v>21</v>
      </c>
      <c r="H151" s="202" t="s">
        <v>146</v>
      </c>
      <c r="I151" s="201">
        <v>0.21</v>
      </c>
      <c r="J151" s="202" t="s">
        <v>147</v>
      </c>
      <c r="K151" s="201">
        <v>6</v>
      </c>
      <c r="L151" s="201">
        <v>72</v>
      </c>
      <c r="M151" s="201"/>
      <c r="N151" s="162" t="s">
        <v>78</v>
      </c>
    </row>
    <row r="152" spans="1:15" x14ac:dyDescent="0.25">
      <c r="A152" s="361"/>
      <c r="B152" s="361"/>
      <c r="C152" s="362"/>
      <c r="D152" s="204">
        <v>1.08</v>
      </c>
      <c r="E152" s="204">
        <v>2.33</v>
      </c>
      <c r="F152" s="204">
        <f t="shared" si="2"/>
        <v>1.25</v>
      </c>
      <c r="G152" s="205" t="s">
        <v>21</v>
      </c>
      <c r="H152" s="205"/>
      <c r="I152" s="205"/>
      <c r="J152" s="205"/>
      <c r="K152" s="205"/>
      <c r="L152" s="205"/>
      <c r="M152" s="205"/>
      <c r="N152" s="166"/>
    </row>
    <row r="153" spans="1:15" x14ac:dyDescent="0.25">
      <c r="A153" s="358"/>
      <c r="B153" s="358"/>
      <c r="C153" s="360"/>
      <c r="D153" s="194">
        <v>2.33</v>
      </c>
      <c r="E153" s="194">
        <v>3.35</v>
      </c>
      <c r="F153" s="194">
        <f t="shared" si="2"/>
        <v>1.02</v>
      </c>
      <c r="G153" s="195" t="s">
        <v>44</v>
      </c>
      <c r="H153" s="195"/>
      <c r="I153" s="195"/>
      <c r="J153" s="195"/>
      <c r="K153" s="195"/>
      <c r="L153" s="195"/>
      <c r="M153" s="195"/>
      <c r="N153" s="159"/>
    </row>
    <row r="154" spans="1:15" ht="22.5" x14ac:dyDescent="0.25">
      <c r="A154" s="187">
        <v>29</v>
      </c>
      <c r="B154" s="187" t="s">
        <v>148</v>
      </c>
      <c r="C154" s="157" t="s">
        <v>149</v>
      </c>
      <c r="D154" s="188">
        <v>0</v>
      </c>
      <c r="E154" s="188">
        <v>1.23</v>
      </c>
      <c r="F154" s="188">
        <f t="shared" si="2"/>
        <v>1.23</v>
      </c>
      <c r="G154" s="152" t="s">
        <v>44</v>
      </c>
      <c r="H154" s="152"/>
      <c r="I154" s="152"/>
      <c r="J154" s="152"/>
      <c r="K154" s="152"/>
      <c r="L154" s="152"/>
      <c r="M154" s="152"/>
      <c r="N154" s="155"/>
    </row>
    <row r="155" spans="1:15" x14ac:dyDescent="0.25">
      <c r="A155" s="187">
        <v>30</v>
      </c>
      <c r="B155" s="187" t="s">
        <v>150</v>
      </c>
      <c r="C155" s="157" t="s">
        <v>151</v>
      </c>
      <c r="D155" s="188">
        <v>0</v>
      </c>
      <c r="E155" s="188">
        <v>2.08</v>
      </c>
      <c r="F155" s="188">
        <f t="shared" si="2"/>
        <v>2.08</v>
      </c>
      <c r="G155" s="152" t="s">
        <v>21</v>
      </c>
      <c r="H155" s="152"/>
      <c r="I155" s="152"/>
      <c r="J155" s="152"/>
      <c r="K155" s="152"/>
      <c r="L155" s="152"/>
      <c r="M155" s="152"/>
      <c r="N155" s="155"/>
    </row>
    <row r="156" spans="1:15" ht="22.5" x14ac:dyDescent="0.25">
      <c r="A156" s="187">
        <v>31</v>
      </c>
      <c r="B156" s="187" t="s">
        <v>152</v>
      </c>
      <c r="C156" s="157" t="s">
        <v>153</v>
      </c>
      <c r="D156" s="188">
        <v>0</v>
      </c>
      <c r="E156" s="188">
        <v>0.72</v>
      </c>
      <c r="F156" s="188">
        <f t="shared" si="2"/>
        <v>0.72</v>
      </c>
      <c r="G156" s="152" t="s">
        <v>44</v>
      </c>
      <c r="H156" s="152"/>
      <c r="I156" s="152"/>
      <c r="J156" s="152"/>
      <c r="K156" s="152"/>
      <c r="L156" s="152"/>
      <c r="M156" s="152"/>
      <c r="N156" s="155"/>
    </row>
    <row r="157" spans="1:15" ht="22.5" x14ac:dyDescent="0.25">
      <c r="A157" s="187">
        <v>32</v>
      </c>
      <c r="B157" s="187" t="s">
        <v>154</v>
      </c>
      <c r="C157" s="157" t="s">
        <v>155</v>
      </c>
      <c r="D157" s="188">
        <v>0</v>
      </c>
      <c r="E157" s="188">
        <v>0.9</v>
      </c>
      <c r="F157" s="188">
        <f t="shared" si="2"/>
        <v>0.9</v>
      </c>
      <c r="G157" s="152" t="s">
        <v>21</v>
      </c>
      <c r="H157" s="152"/>
      <c r="I157" s="152"/>
      <c r="J157" s="152"/>
      <c r="K157" s="152"/>
      <c r="L157" s="152"/>
      <c r="M157" s="152"/>
      <c r="N157" s="155"/>
    </row>
    <row r="158" spans="1:15" x14ac:dyDescent="0.25">
      <c r="A158" s="170"/>
      <c r="B158" s="171"/>
      <c r="C158" s="171"/>
      <c r="D158" s="171"/>
      <c r="E158" s="171"/>
      <c r="F158" s="171"/>
      <c r="G158" s="172"/>
      <c r="H158" s="171"/>
      <c r="I158" s="171"/>
      <c r="J158" s="171"/>
      <c r="K158" s="171"/>
      <c r="L158" s="171"/>
      <c r="M158" s="171"/>
      <c r="N158" s="171"/>
      <c r="O158" s="173"/>
    </row>
    <row r="159" spans="1:15" x14ac:dyDescent="0.25">
      <c r="A159" s="343" t="s">
        <v>156</v>
      </c>
      <c r="B159" s="344"/>
      <c r="C159" s="344"/>
      <c r="D159" s="344"/>
      <c r="E159" s="345"/>
      <c r="F159" s="174">
        <f>SUM(F120:F157)</f>
        <v>36.749999999999993</v>
      </c>
      <c r="G159" s="175"/>
      <c r="H159" s="147"/>
      <c r="I159" s="147"/>
      <c r="J159" s="176" t="s">
        <v>84</v>
      </c>
      <c r="K159" s="206">
        <f>SUM(K120:K157)</f>
        <v>54</v>
      </c>
      <c r="L159" s="206">
        <f>SUM(L120:L157)</f>
        <v>384</v>
      </c>
      <c r="M159" s="147"/>
      <c r="N159" s="147"/>
      <c r="O159" s="147"/>
    </row>
    <row r="160" spans="1:15" x14ac:dyDescent="0.25">
      <c r="A160" s="346" t="s">
        <v>52</v>
      </c>
      <c r="B160" s="347"/>
      <c r="C160" s="347"/>
      <c r="D160" s="347"/>
      <c r="E160" s="348"/>
      <c r="F160" s="179">
        <f>F147+F143+F120+F145</f>
        <v>0.94</v>
      </c>
      <c r="G160" s="180"/>
      <c r="H160" s="147"/>
      <c r="I160" s="147"/>
      <c r="J160" s="147"/>
      <c r="K160" s="147"/>
      <c r="L160" s="147"/>
      <c r="M160" s="147"/>
      <c r="N160" s="147"/>
      <c r="O160" s="147"/>
    </row>
    <row r="161" spans="1:15" x14ac:dyDescent="0.25">
      <c r="A161" s="346" t="s">
        <v>53</v>
      </c>
      <c r="B161" s="347"/>
      <c r="C161" s="347"/>
      <c r="D161" s="347"/>
      <c r="E161" s="348"/>
      <c r="F161" s="181">
        <f>F159-F160-F163</f>
        <v>32.369999999999997</v>
      </c>
      <c r="G161" s="182"/>
      <c r="H161" s="147"/>
      <c r="I161" s="147"/>
      <c r="J161" s="147"/>
      <c r="K161" s="147"/>
      <c r="L161" s="147"/>
      <c r="M161" s="147"/>
      <c r="N161" s="147"/>
      <c r="O161" s="147"/>
    </row>
    <row r="162" spans="1:15" x14ac:dyDescent="0.25">
      <c r="A162" s="184" t="s">
        <v>85</v>
      </c>
      <c r="B162" s="185"/>
      <c r="C162" s="185"/>
      <c r="D162" s="185"/>
      <c r="E162" s="186"/>
      <c r="F162" s="181">
        <v>0</v>
      </c>
      <c r="G162" s="182"/>
      <c r="H162" s="147"/>
      <c r="I162" s="147"/>
      <c r="J162" s="147"/>
      <c r="K162" s="147"/>
      <c r="L162" s="147"/>
      <c r="M162" s="147"/>
      <c r="N162" s="147"/>
      <c r="O162" s="147"/>
    </row>
    <row r="163" spans="1:15" x14ac:dyDescent="0.25">
      <c r="A163" s="346" t="s">
        <v>54</v>
      </c>
      <c r="B163" s="347"/>
      <c r="C163" s="347"/>
      <c r="D163" s="347"/>
      <c r="E163" s="348"/>
      <c r="F163" s="181">
        <f>F156+F154+F153+F150</f>
        <v>3.4399999999999995</v>
      </c>
      <c r="G163" s="207"/>
      <c r="H163" s="147"/>
      <c r="I163" s="147"/>
      <c r="J163" s="147"/>
      <c r="K163" s="147"/>
      <c r="L163" s="147"/>
      <c r="M163" s="147"/>
      <c r="N163" s="147"/>
      <c r="O163" s="147"/>
    </row>
    <row r="166" spans="1:15" x14ac:dyDescent="0.25">
      <c r="A166" s="145"/>
      <c r="B166" s="352" t="s">
        <v>165</v>
      </c>
      <c r="C166" s="352"/>
      <c r="D166" s="352"/>
      <c r="E166" s="352"/>
      <c r="F166" s="352"/>
      <c r="G166" s="352"/>
      <c r="H166" s="352"/>
      <c r="I166" s="352"/>
      <c r="J166" s="352"/>
      <c r="K166" s="352"/>
      <c r="L166" s="352"/>
      <c r="M166" s="352"/>
      <c r="N166" s="352"/>
      <c r="O166" s="352"/>
    </row>
    <row r="167" spans="1:15" x14ac:dyDescent="0.25">
      <c r="A167" s="145"/>
      <c r="B167" s="146"/>
      <c r="C167" s="146"/>
      <c r="D167" s="146"/>
      <c r="E167" s="146"/>
      <c r="F167" s="146"/>
      <c r="G167" s="146"/>
      <c r="H167" s="146"/>
      <c r="I167" s="146"/>
      <c r="J167" s="147"/>
      <c r="K167" s="147"/>
      <c r="L167" s="147"/>
      <c r="M167" s="147"/>
      <c r="N167" s="147"/>
    </row>
    <row r="168" spans="1:15" x14ac:dyDescent="0.25">
      <c r="A168" s="353" t="s">
        <v>0</v>
      </c>
      <c r="B168" s="349" t="s">
        <v>63</v>
      </c>
      <c r="C168" s="349"/>
      <c r="D168" s="354" t="s">
        <v>64</v>
      </c>
      <c r="E168" s="354"/>
      <c r="F168" s="354"/>
      <c r="G168" s="354"/>
      <c r="H168" s="354"/>
      <c r="I168" s="354"/>
      <c r="J168" s="354"/>
      <c r="K168" s="354"/>
      <c r="L168" s="354"/>
      <c r="M168" s="354"/>
      <c r="N168" s="354"/>
    </row>
    <row r="169" spans="1:15" x14ac:dyDescent="0.25">
      <c r="A169" s="353"/>
      <c r="B169" s="349"/>
      <c r="C169" s="349"/>
      <c r="D169" s="349" t="s">
        <v>65</v>
      </c>
      <c r="E169" s="349"/>
      <c r="F169" s="349"/>
      <c r="G169" s="349"/>
      <c r="H169" s="349" t="s">
        <v>4</v>
      </c>
      <c r="I169" s="349"/>
      <c r="J169" s="349"/>
      <c r="K169" s="349"/>
      <c r="L169" s="349"/>
      <c r="M169" s="349"/>
      <c r="N169" s="349"/>
    </row>
    <row r="170" spans="1:15" x14ac:dyDescent="0.25">
      <c r="A170" s="353"/>
      <c r="B170" s="349"/>
      <c r="C170" s="349"/>
      <c r="D170" s="349" t="s">
        <v>5</v>
      </c>
      <c r="E170" s="349"/>
      <c r="F170" s="349" t="s">
        <v>6</v>
      </c>
      <c r="G170" s="349" t="s">
        <v>8</v>
      </c>
      <c r="H170" s="349" t="s">
        <v>9</v>
      </c>
      <c r="I170" s="349" t="s">
        <v>10</v>
      </c>
      <c r="J170" s="349"/>
      <c r="K170" s="349" t="s">
        <v>11</v>
      </c>
      <c r="L170" s="349" t="s">
        <v>7</v>
      </c>
      <c r="M170" s="349" t="s">
        <v>13</v>
      </c>
      <c r="N170" s="350" t="s">
        <v>14</v>
      </c>
    </row>
    <row r="171" spans="1:15" ht="33.75" x14ac:dyDescent="0.25">
      <c r="A171" s="353"/>
      <c r="B171" s="349"/>
      <c r="C171" s="349"/>
      <c r="D171" s="148" t="s">
        <v>15</v>
      </c>
      <c r="E171" s="148" t="s">
        <v>16</v>
      </c>
      <c r="F171" s="349"/>
      <c r="G171" s="349"/>
      <c r="H171" s="349"/>
      <c r="I171" s="148" t="s">
        <v>17</v>
      </c>
      <c r="J171" s="148" t="s">
        <v>18</v>
      </c>
      <c r="K171" s="349"/>
      <c r="L171" s="349"/>
      <c r="M171" s="349"/>
      <c r="N171" s="351"/>
    </row>
    <row r="172" spans="1:15" x14ac:dyDescent="0.25">
      <c r="A172" s="149">
        <v>1</v>
      </c>
      <c r="B172" s="342">
        <v>2</v>
      </c>
      <c r="C172" s="342"/>
      <c r="D172" s="149">
        <v>3</v>
      </c>
      <c r="E172" s="149">
        <v>4</v>
      </c>
      <c r="F172" s="150">
        <v>5</v>
      </c>
      <c r="G172" s="149">
        <v>6</v>
      </c>
      <c r="H172" s="149">
        <v>7</v>
      </c>
      <c r="I172" s="149">
        <v>8</v>
      </c>
      <c r="J172" s="149">
        <v>9</v>
      </c>
      <c r="K172" s="149">
        <v>10</v>
      </c>
      <c r="L172" s="149">
        <v>11</v>
      </c>
      <c r="M172" s="149">
        <v>12</v>
      </c>
      <c r="N172" s="149">
        <v>13</v>
      </c>
    </row>
    <row r="173" spans="1:15" x14ac:dyDescent="0.25">
      <c r="A173" s="156">
        <v>1</v>
      </c>
      <c r="B173" s="152" t="s">
        <v>158</v>
      </c>
      <c r="C173" s="209" t="s">
        <v>159</v>
      </c>
      <c r="D173" s="154">
        <v>0</v>
      </c>
      <c r="E173" s="154">
        <v>0.38</v>
      </c>
      <c r="F173" s="154">
        <v>0.38</v>
      </c>
      <c r="G173" s="210" t="s">
        <v>21</v>
      </c>
      <c r="H173" s="211"/>
      <c r="I173" s="211"/>
      <c r="J173" s="211"/>
      <c r="K173" s="211"/>
      <c r="L173" s="211"/>
      <c r="M173" s="211"/>
      <c r="N173" s="211"/>
    </row>
    <row r="174" spans="1:15" x14ac:dyDescent="0.25">
      <c r="A174" s="156">
        <v>2</v>
      </c>
      <c r="B174" s="152" t="s">
        <v>160</v>
      </c>
      <c r="C174" s="209" t="s">
        <v>161</v>
      </c>
      <c r="D174" s="154">
        <v>0</v>
      </c>
      <c r="E174" s="154">
        <v>0.23</v>
      </c>
      <c r="F174" s="154">
        <v>0.23</v>
      </c>
      <c r="G174" s="210" t="s">
        <v>44</v>
      </c>
      <c r="H174" s="211"/>
      <c r="I174" s="211"/>
      <c r="J174" s="211"/>
      <c r="K174" s="211"/>
      <c r="L174" s="211"/>
      <c r="M174" s="211"/>
      <c r="N174" s="211"/>
    </row>
    <row r="175" spans="1:15" x14ac:dyDescent="0.25">
      <c r="A175" s="156">
        <v>3</v>
      </c>
      <c r="B175" s="152" t="s">
        <v>162</v>
      </c>
      <c r="C175" s="209" t="s">
        <v>163</v>
      </c>
      <c r="D175" s="154">
        <v>0</v>
      </c>
      <c r="E175" s="154">
        <v>0.43</v>
      </c>
      <c r="F175" s="154">
        <v>0.43</v>
      </c>
      <c r="G175" s="210" t="s">
        <v>44</v>
      </c>
      <c r="H175" s="211"/>
      <c r="I175" s="211"/>
      <c r="J175" s="211"/>
      <c r="K175" s="211"/>
      <c r="L175" s="211"/>
      <c r="M175" s="211"/>
      <c r="N175" s="211"/>
    </row>
    <row r="176" spans="1:15" x14ac:dyDescent="0.25">
      <c r="A176" s="170"/>
      <c r="B176" s="171"/>
      <c r="C176" s="171"/>
      <c r="D176" s="171"/>
      <c r="E176" s="171"/>
      <c r="F176" s="171"/>
      <c r="G176" s="172"/>
      <c r="H176" s="171"/>
      <c r="I176" s="171"/>
      <c r="J176" s="171"/>
      <c r="K176" s="171"/>
      <c r="L176" s="171"/>
      <c r="M176" s="171"/>
      <c r="N176" s="171"/>
    </row>
    <row r="177" spans="1:15" x14ac:dyDescent="0.25">
      <c r="A177" s="343" t="s">
        <v>164</v>
      </c>
      <c r="B177" s="344"/>
      <c r="C177" s="344"/>
      <c r="D177" s="344"/>
      <c r="E177" s="345"/>
      <c r="F177" s="174">
        <f>SUM(F173:F175)</f>
        <v>1.04</v>
      </c>
      <c r="G177" s="213"/>
      <c r="H177" s="147"/>
      <c r="I177" s="147"/>
      <c r="J177" s="176" t="s">
        <v>84</v>
      </c>
      <c r="K177" s="177">
        <v>0</v>
      </c>
      <c r="L177" s="177">
        <v>0</v>
      </c>
      <c r="M177" s="147"/>
      <c r="N177" s="147"/>
      <c r="O177" s="214"/>
    </row>
    <row r="178" spans="1:15" x14ac:dyDescent="0.25">
      <c r="A178" s="346" t="s">
        <v>52</v>
      </c>
      <c r="B178" s="347"/>
      <c r="C178" s="347"/>
      <c r="D178" s="347"/>
      <c r="E178" s="348"/>
      <c r="F178" s="179">
        <v>0</v>
      </c>
      <c r="G178" s="180"/>
      <c r="H178" s="147"/>
      <c r="I178" s="147"/>
      <c r="J178" s="147"/>
      <c r="K178" s="147"/>
      <c r="L178" s="147"/>
      <c r="M178" s="147"/>
      <c r="N178" s="147"/>
      <c r="O178" s="214"/>
    </row>
    <row r="179" spans="1:15" x14ac:dyDescent="0.25">
      <c r="A179" s="346" t="s">
        <v>53</v>
      </c>
      <c r="B179" s="347"/>
      <c r="C179" s="347"/>
      <c r="D179" s="347"/>
      <c r="E179" s="348"/>
      <c r="F179" s="181">
        <f>F173</f>
        <v>0.38</v>
      </c>
      <c r="G179" s="182"/>
      <c r="H179" s="147"/>
      <c r="I179" s="147"/>
      <c r="J179" s="147"/>
      <c r="K179" s="147"/>
      <c r="L179" s="147"/>
      <c r="M179" s="147"/>
      <c r="N179" s="147"/>
      <c r="O179" s="214"/>
    </row>
    <row r="180" spans="1:15" x14ac:dyDescent="0.25">
      <c r="A180" s="184" t="s">
        <v>85</v>
      </c>
      <c r="B180" s="185"/>
      <c r="C180" s="185"/>
      <c r="D180" s="185"/>
      <c r="E180" s="186"/>
      <c r="F180" s="181">
        <v>0</v>
      </c>
      <c r="G180" s="182"/>
      <c r="H180" s="147"/>
      <c r="I180" s="147"/>
      <c r="J180" s="147"/>
      <c r="K180" s="147"/>
      <c r="L180" s="147"/>
      <c r="M180" s="147"/>
      <c r="N180" s="147"/>
      <c r="O180" s="214"/>
    </row>
    <row r="181" spans="1:15" x14ac:dyDescent="0.25">
      <c r="A181" s="346" t="s">
        <v>54</v>
      </c>
      <c r="B181" s="347"/>
      <c r="C181" s="347"/>
      <c r="D181" s="347"/>
      <c r="E181" s="348"/>
      <c r="F181" s="181">
        <f>F174+F175</f>
        <v>0.66</v>
      </c>
      <c r="G181" s="215"/>
      <c r="H181" s="147"/>
      <c r="I181" s="147"/>
      <c r="J181" s="147"/>
      <c r="K181" s="147"/>
      <c r="L181" s="147"/>
      <c r="M181" s="147"/>
      <c r="N181" s="147"/>
      <c r="O181" s="214"/>
    </row>
  </sheetData>
  <mergeCells count="166">
    <mergeCell ref="A1:O1"/>
    <mergeCell ref="A3:A6"/>
    <mergeCell ref="B3:C6"/>
    <mergeCell ref="D3:O3"/>
    <mergeCell ref="D4:H4"/>
    <mergeCell ref="I4:O4"/>
    <mergeCell ref="D5:E5"/>
    <mergeCell ref="F5:F6"/>
    <mergeCell ref="G5:G6"/>
    <mergeCell ref="O5:O6"/>
    <mergeCell ref="B7:C7"/>
    <mergeCell ref="A8:A9"/>
    <mergeCell ref="B8:B9"/>
    <mergeCell ref="C8:C9"/>
    <mergeCell ref="A11:A12"/>
    <mergeCell ref="B11:B12"/>
    <mergeCell ref="C11:C12"/>
    <mergeCell ref="H5:H6"/>
    <mergeCell ref="I5:I6"/>
    <mergeCell ref="J5:K5"/>
    <mergeCell ref="L5:L6"/>
    <mergeCell ref="M5:M6"/>
    <mergeCell ref="N5:N6"/>
    <mergeCell ref="A28:A29"/>
    <mergeCell ref="B28:B29"/>
    <mergeCell ref="C28:C29"/>
    <mergeCell ref="A30:A31"/>
    <mergeCell ref="B30:B31"/>
    <mergeCell ref="C30:C31"/>
    <mergeCell ref="A13:A17"/>
    <mergeCell ref="B13:B17"/>
    <mergeCell ref="C13:C17"/>
    <mergeCell ref="A18:A25"/>
    <mergeCell ref="B18:B25"/>
    <mergeCell ref="C18:C25"/>
    <mergeCell ref="A37:A42"/>
    <mergeCell ref="B37:B42"/>
    <mergeCell ref="C37:C42"/>
    <mergeCell ref="A49:A50"/>
    <mergeCell ref="B49:B50"/>
    <mergeCell ref="C49:C50"/>
    <mergeCell ref="A32:A33"/>
    <mergeCell ref="B32:B33"/>
    <mergeCell ref="C32:C33"/>
    <mergeCell ref="A34:A36"/>
    <mergeCell ref="B34:B36"/>
    <mergeCell ref="C34:C36"/>
    <mergeCell ref="A64:E64"/>
    <mergeCell ref="A65:E65"/>
    <mergeCell ref="A66:E66"/>
    <mergeCell ref="A67:E67"/>
    <mergeCell ref="B69:P69"/>
    <mergeCell ref="A51:A52"/>
    <mergeCell ref="B51:B52"/>
    <mergeCell ref="C51:C52"/>
    <mergeCell ref="A54:A55"/>
    <mergeCell ref="B54:B55"/>
    <mergeCell ref="C54:C55"/>
    <mergeCell ref="L73:L74"/>
    <mergeCell ref="M73:M74"/>
    <mergeCell ref="N73:N74"/>
    <mergeCell ref="O73:O74"/>
    <mergeCell ref="A71:A74"/>
    <mergeCell ref="B71:C74"/>
    <mergeCell ref="D71:O71"/>
    <mergeCell ref="D72:H72"/>
    <mergeCell ref="I72:O72"/>
    <mergeCell ref="D73:E73"/>
    <mergeCell ref="F73:F74"/>
    <mergeCell ref="G73:G74"/>
    <mergeCell ref="H73:H74"/>
    <mergeCell ref="B75:C75"/>
    <mergeCell ref="A78:A79"/>
    <mergeCell ref="B78:B79"/>
    <mergeCell ref="C78:C79"/>
    <mergeCell ref="A80:A81"/>
    <mergeCell ref="B80:B81"/>
    <mergeCell ref="C80:C81"/>
    <mergeCell ref="I73:I74"/>
    <mergeCell ref="J73:K73"/>
    <mergeCell ref="A85:E85"/>
    <mergeCell ref="A86:E86"/>
    <mergeCell ref="A87:E87"/>
    <mergeCell ref="B89:O89"/>
    <mergeCell ref="A91:A94"/>
    <mergeCell ref="B91:C94"/>
    <mergeCell ref="D91:N91"/>
    <mergeCell ref="D92:G92"/>
    <mergeCell ref="H92:N92"/>
    <mergeCell ref="A102:A104"/>
    <mergeCell ref="B102:B103"/>
    <mergeCell ref="C102:C103"/>
    <mergeCell ref="A107:E107"/>
    <mergeCell ref="A108:E108"/>
    <mergeCell ref="J108:K108"/>
    <mergeCell ref="L93:L94"/>
    <mergeCell ref="M93:M94"/>
    <mergeCell ref="N93:N94"/>
    <mergeCell ref="B95:C95"/>
    <mergeCell ref="A100:A101"/>
    <mergeCell ref="B100:B101"/>
    <mergeCell ref="C100:C101"/>
    <mergeCell ref="D93:E93"/>
    <mergeCell ref="F93:F94"/>
    <mergeCell ref="G93:G94"/>
    <mergeCell ref="H93:H94"/>
    <mergeCell ref="I93:J93"/>
    <mergeCell ref="K93:K94"/>
    <mergeCell ref="L108:M108"/>
    <mergeCell ref="A109:E109"/>
    <mergeCell ref="A111:E111"/>
    <mergeCell ref="B113:O113"/>
    <mergeCell ref="A115:A118"/>
    <mergeCell ref="B115:C118"/>
    <mergeCell ref="D115:N115"/>
    <mergeCell ref="D116:G116"/>
    <mergeCell ref="H116:N116"/>
    <mergeCell ref="L117:L118"/>
    <mergeCell ref="M117:M118"/>
    <mergeCell ref="N117:N118"/>
    <mergeCell ref="B119:C119"/>
    <mergeCell ref="A134:A135"/>
    <mergeCell ref="B134:B135"/>
    <mergeCell ref="C134:C135"/>
    <mergeCell ref="D117:E117"/>
    <mergeCell ref="F117:F118"/>
    <mergeCell ref="G117:G118"/>
    <mergeCell ref="H117:H118"/>
    <mergeCell ref="I117:J117"/>
    <mergeCell ref="K117:K118"/>
    <mergeCell ref="A149:A150"/>
    <mergeCell ref="B149:B150"/>
    <mergeCell ref="C149:C150"/>
    <mergeCell ref="A151:A153"/>
    <mergeCell ref="B151:B153"/>
    <mergeCell ref="C151:C153"/>
    <mergeCell ref="A143:A144"/>
    <mergeCell ref="B143:B144"/>
    <mergeCell ref="C143:C144"/>
    <mergeCell ref="A145:A146"/>
    <mergeCell ref="B145:B146"/>
    <mergeCell ref="C145:C146"/>
    <mergeCell ref="A159:E159"/>
    <mergeCell ref="A160:E160"/>
    <mergeCell ref="A161:E161"/>
    <mergeCell ref="A163:E163"/>
    <mergeCell ref="B166:O166"/>
    <mergeCell ref="A168:A171"/>
    <mergeCell ref="B168:C171"/>
    <mergeCell ref="D168:N168"/>
    <mergeCell ref="D169:G169"/>
    <mergeCell ref="B172:C172"/>
    <mergeCell ref="A177:E177"/>
    <mergeCell ref="A178:E178"/>
    <mergeCell ref="A179:E179"/>
    <mergeCell ref="A181:E181"/>
    <mergeCell ref="H169:N169"/>
    <mergeCell ref="D170:E170"/>
    <mergeCell ref="F170:F171"/>
    <mergeCell ref="G170:G171"/>
    <mergeCell ref="H170:H171"/>
    <mergeCell ref="I170:J170"/>
    <mergeCell ref="K170:K171"/>
    <mergeCell ref="L170:L171"/>
    <mergeCell ref="M170:M171"/>
    <mergeCell ref="N170:N17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workbookViewId="0">
      <selection activeCell="B1" sqref="B1:P1"/>
    </sheetView>
  </sheetViews>
  <sheetFormatPr defaultRowHeight="15" x14ac:dyDescent="0.25"/>
  <sheetData>
    <row r="1" spans="1:16" x14ac:dyDescent="0.25">
      <c r="A1" s="109"/>
      <c r="B1" s="401" t="s">
        <v>196</v>
      </c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</row>
    <row r="2" spans="1:16" x14ac:dyDescent="0.25">
      <c r="A2" s="109"/>
      <c r="B2" s="110"/>
      <c r="C2" s="110"/>
      <c r="D2" s="110"/>
      <c r="E2" s="110"/>
      <c r="F2" s="110"/>
      <c r="G2" s="110"/>
      <c r="H2" s="110"/>
      <c r="I2" s="110"/>
      <c r="J2" s="111"/>
      <c r="K2" s="111"/>
      <c r="L2" s="111"/>
      <c r="M2" s="111"/>
      <c r="N2" s="111"/>
      <c r="O2" s="110"/>
      <c r="P2" s="111"/>
    </row>
    <row r="3" spans="1:16" x14ac:dyDescent="0.25">
      <c r="A3" s="397" t="s">
        <v>0</v>
      </c>
      <c r="B3" s="394" t="s">
        <v>1</v>
      </c>
      <c r="C3" s="394"/>
      <c r="D3" s="398" t="s">
        <v>2</v>
      </c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</row>
    <row r="4" spans="1:16" x14ac:dyDescent="0.25">
      <c r="A4" s="397"/>
      <c r="B4" s="394"/>
      <c r="C4" s="394"/>
      <c r="D4" s="394" t="s">
        <v>3</v>
      </c>
      <c r="E4" s="394"/>
      <c r="F4" s="394"/>
      <c r="G4" s="394"/>
      <c r="H4" s="394"/>
      <c r="I4" s="394" t="s">
        <v>4</v>
      </c>
      <c r="J4" s="394"/>
      <c r="K4" s="394"/>
      <c r="L4" s="394"/>
      <c r="M4" s="394"/>
      <c r="N4" s="394"/>
      <c r="O4" s="394"/>
    </row>
    <row r="5" spans="1:16" x14ac:dyDescent="0.25">
      <c r="A5" s="397"/>
      <c r="B5" s="394"/>
      <c r="C5" s="394"/>
      <c r="D5" s="394" t="s">
        <v>5</v>
      </c>
      <c r="E5" s="394"/>
      <c r="F5" s="394" t="s">
        <v>6</v>
      </c>
      <c r="G5" s="399" t="s">
        <v>7</v>
      </c>
      <c r="H5" s="394" t="s">
        <v>8</v>
      </c>
      <c r="I5" s="394" t="s">
        <v>9</v>
      </c>
      <c r="J5" s="394" t="s">
        <v>10</v>
      </c>
      <c r="K5" s="394"/>
      <c r="L5" s="394" t="s">
        <v>11</v>
      </c>
      <c r="M5" s="394" t="s">
        <v>12</v>
      </c>
      <c r="N5" s="394" t="s">
        <v>13</v>
      </c>
      <c r="O5" s="395" t="s">
        <v>14</v>
      </c>
    </row>
    <row r="6" spans="1:16" ht="39.75" customHeight="1" x14ac:dyDescent="0.25">
      <c r="A6" s="397"/>
      <c r="B6" s="394"/>
      <c r="C6" s="394"/>
      <c r="D6" s="1" t="s">
        <v>15</v>
      </c>
      <c r="E6" s="1" t="s">
        <v>16</v>
      </c>
      <c r="F6" s="394"/>
      <c r="G6" s="400"/>
      <c r="H6" s="394"/>
      <c r="I6" s="394"/>
      <c r="J6" s="1" t="s">
        <v>17</v>
      </c>
      <c r="K6" s="1" t="s">
        <v>18</v>
      </c>
      <c r="L6" s="394"/>
      <c r="M6" s="394"/>
      <c r="N6" s="394"/>
      <c r="O6" s="396"/>
    </row>
    <row r="7" spans="1:16" x14ac:dyDescent="0.25">
      <c r="A7" s="2">
        <v>1</v>
      </c>
      <c r="B7" s="385">
        <v>2</v>
      </c>
      <c r="C7" s="385"/>
      <c r="D7" s="3">
        <v>3</v>
      </c>
      <c r="E7" s="4">
        <v>4</v>
      </c>
      <c r="F7" s="4">
        <v>5</v>
      </c>
      <c r="G7" s="4">
        <v>6</v>
      </c>
      <c r="H7" s="3">
        <v>7</v>
      </c>
      <c r="I7" s="3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</row>
    <row r="8" spans="1:16" ht="22.5" x14ac:dyDescent="0.25">
      <c r="A8" s="427">
        <v>1</v>
      </c>
      <c r="B8" s="429">
        <v>1</v>
      </c>
      <c r="C8" s="434" t="s">
        <v>166</v>
      </c>
      <c r="D8" s="217">
        <v>0</v>
      </c>
      <c r="E8" s="129">
        <v>0.56499999999999995</v>
      </c>
      <c r="F8" s="129">
        <v>0.56499999999999995</v>
      </c>
      <c r="G8" s="129">
        <v>5085</v>
      </c>
      <c r="H8" s="218" t="s">
        <v>20</v>
      </c>
      <c r="I8" s="219" t="s">
        <v>167</v>
      </c>
      <c r="J8" s="220">
        <v>0.28699999999999998</v>
      </c>
      <c r="K8" s="221" t="s">
        <v>168</v>
      </c>
      <c r="L8" s="222">
        <v>5</v>
      </c>
      <c r="M8" s="223">
        <v>60</v>
      </c>
      <c r="N8" s="224"/>
      <c r="O8" s="221" t="s">
        <v>169</v>
      </c>
    </row>
    <row r="9" spans="1:16" ht="22.5" x14ac:dyDescent="0.25">
      <c r="A9" s="431"/>
      <c r="B9" s="432"/>
      <c r="C9" s="435"/>
      <c r="D9" s="225">
        <v>0.56499999999999995</v>
      </c>
      <c r="E9" s="226">
        <v>0.77500000000000002</v>
      </c>
      <c r="F9" s="227">
        <v>0.21</v>
      </c>
      <c r="G9" s="228">
        <v>1890</v>
      </c>
      <c r="H9" s="229" t="s">
        <v>20</v>
      </c>
      <c r="I9" s="229" t="s">
        <v>167</v>
      </c>
      <c r="J9" s="226">
        <v>0.56499999999999995</v>
      </c>
      <c r="K9" s="230" t="s">
        <v>170</v>
      </c>
      <c r="L9" s="231">
        <v>69</v>
      </c>
      <c r="M9" s="226">
        <v>703</v>
      </c>
      <c r="N9" s="229"/>
      <c r="O9" s="229" t="s">
        <v>78</v>
      </c>
    </row>
    <row r="10" spans="1:16" x14ac:dyDescent="0.25">
      <c r="A10" s="428"/>
      <c r="B10" s="430"/>
      <c r="C10" s="436"/>
      <c r="D10" s="133">
        <v>0.77500000000000002</v>
      </c>
      <c r="E10" s="232">
        <v>1.742</v>
      </c>
      <c r="F10" s="232">
        <v>0.96699999999999997</v>
      </c>
      <c r="G10" s="134">
        <v>8703</v>
      </c>
      <c r="H10" s="233" t="s">
        <v>20</v>
      </c>
      <c r="I10" s="234"/>
      <c r="J10" s="234"/>
      <c r="K10" s="135"/>
      <c r="L10" s="234"/>
      <c r="M10" s="234"/>
      <c r="N10" s="234"/>
      <c r="O10" s="136"/>
    </row>
    <row r="11" spans="1:16" x14ac:dyDescent="0.25">
      <c r="A11" s="427">
        <v>2</v>
      </c>
      <c r="B11" s="429">
        <v>2</v>
      </c>
      <c r="C11" s="392" t="s">
        <v>171</v>
      </c>
      <c r="D11" s="235">
        <v>0</v>
      </c>
      <c r="E11" s="235">
        <v>0.81</v>
      </c>
      <c r="F11" s="235">
        <v>0.81</v>
      </c>
      <c r="G11" s="14">
        <v>5670</v>
      </c>
      <c r="H11" s="236" t="s">
        <v>21</v>
      </c>
      <c r="I11" s="237"/>
      <c r="J11" s="238"/>
      <c r="K11" s="237"/>
      <c r="L11" s="237"/>
      <c r="M11" s="237"/>
      <c r="N11" s="237"/>
      <c r="O11" s="237"/>
    </row>
    <row r="12" spans="1:16" x14ac:dyDescent="0.25">
      <c r="A12" s="428"/>
      <c r="B12" s="430"/>
      <c r="C12" s="393"/>
      <c r="D12" s="239">
        <v>0.81</v>
      </c>
      <c r="E12" s="240">
        <v>1.393</v>
      </c>
      <c r="F12" s="240">
        <v>0.58299999999999996</v>
      </c>
      <c r="G12" s="241">
        <v>3780</v>
      </c>
      <c r="H12" s="242" t="s">
        <v>20</v>
      </c>
      <c r="I12" s="243"/>
      <c r="J12" s="244"/>
      <c r="K12" s="243"/>
      <c r="L12" s="243"/>
      <c r="M12" s="243"/>
      <c r="N12" s="243"/>
      <c r="O12" s="243"/>
    </row>
    <row r="13" spans="1:16" x14ac:dyDescent="0.25">
      <c r="A13" s="245">
        <v>3</v>
      </c>
      <c r="B13" s="246">
        <v>3</v>
      </c>
      <c r="C13" s="247" t="s">
        <v>172</v>
      </c>
      <c r="D13" s="68">
        <v>0</v>
      </c>
      <c r="E13" s="248">
        <v>0.11700000000000001</v>
      </c>
      <c r="F13" s="248">
        <v>0.11700000000000001</v>
      </c>
      <c r="G13" s="65">
        <v>560</v>
      </c>
      <c r="H13" s="249" t="s">
        <v>21</v>
      </c>
      <c r="I13" s="69"/>
      <c r="J13" s="70"/>
      <c r="K13" s="69"/>
      <c r="L13" s="69"/>
      <c r="M13" s="69"/>
      <c r="N13" s="69"/>
      <c r="O13" s="69"/>
    </row>
    <row r="14" spans="1:16" x14ac:dyDescent="0.25">
      <c r="A14" s="427">
        <v>4</v>
      </c>
      <c r="B14" s="429">
        <v>4</v>
      </c>
      <c r="C14" s="392" t="s">
        <v>173</v>
      </c>
      <c r="D14" s="128">
        <v>0</v>
      </c>
      <c r="E14" s="128">
        <v>0.4</v>
      </c>
      <c r="F14" s="128">
        <v>0.4</v>
      </c>
      <c r="G14" s="129">
        <v>2480</v>
      </c>
      <c r="H14" s="219" t="s">
        <v>21</v>
      </c>
      <c r="I14" s="131"/>
      <c r="J14" s="132"/>
      <c r="K14" s="131"/>
      <c r="L14" s="131"/>
      <c r="M14" s="131"/>
      <c r="N14" s="131"/>
      <c r="O14" s="131"/>
    </row>
    <row r="15" spans="1:16" x14ac:dyDescent="0.25">
      <c r="A15" s="428"/>
      <c r="B15" s="430"/>
      <c r="C15" s="393"/>
      <c r="D15" s="133">
        <v>0.4</v>
      </c>
      <c r="E15" s="232">
        <v>0.46100000000000002</v>
      </c>
      <c r="F15" s="232">
        <v>6.0999999999999999E-2</v>
      </c>
      <c r="G15" s="134">
        <v>168</v>
      </c>
      <c r="H15" s="233" t="s">
        <v>20</v>
      </c>
      <c r="I15" s="136"/>
      <c r="J15" s="137"/>
      <c r="K15" s="136"/>
      <c r="L15" s="136"/>
      <c r="M15" s="136"/>
      <c r="N15" s="136"/>
      <c r="O15" s="136"/>
    </row>
    <row r="16" spans="1:16" x14ac:dyDescent="0.25">
      <c r="A16" s="427">
        <v>5</v>
      </c>
      <c r="B16" s="429">
        <v>5</v>
      </c>
      <c r="C16" s="392" t="s">
        <v>174</v>
      </c>
      <c r="D16" s="235">
        <v>0</v>
      </c>
      <c r="E16" s="235">
        <v>0.4</v>
      </c>
      <c r="F16" s="235">
        <v>0.4</v>
      </c>
      <c r="G16" s="14">
        <v>2448</v>
      </c>
      <c r="H16" s="236" t="s">
        <v>21</v>
      </c>
      <c r="I16" s="237"/>
      <c r="J16" s="238"/>
      <c r="K16" s="237"/>
      <c r="L16" s="237"/>
      <c r="M16" s="237"/>
      <c r="N16" s="237"/>
      <c r="O16" s="237"/>
    </row>
    <row r="17" spans="1:15" x14ac:dyDescent="0.25">
      <c r="A17" s="428"/>
      <c r="B17" s="430"/>
      <c r="C17" s="393"/>
      <c r="D17" s="239">
        <v>0.4</v>
      </c>
      <c r="E17" s="240">
        <v>0.47499999999999998</v>
      </c>
      <c r="F17" s="240">
        <v>7.4999999999999997E-2</v>
      </c>
      <c r="G17" s="241">
        <v>375</v>
      </c>
      <c r="H17" s="242" t="s">
        <v>21</v>
      </c>
      <c r="I17" s="243"/>
      <c r="J17" s="244"/>
      <c r="K17" s="243"/>
      <c r="L17" s="243"/>
      <c r="M17" s="243"/>
      <c r="N17" s="243"/>
      <c r="O17" s="243"/>
    </row>
    <row r="18" spans="1:15" x14ac:dyDescent="0.25">
      <c r="A18" s="245">
        <v>6</v>
      </c>
      <c r="B18" s="250">
        <v>6</v>
      </c>
      <c r="C18" s="251" t="s">
        <v>25</v>
      </c>
      <c r="D18" s="68">
        <v>0</v>
      </c>
      <c r="E18" s="248">
        <v>0.11700000000000001</v>
      </c>
      <c r="F18" s="248">
        <v>0.11700000000000001</v>
      </c>
      <c r="G18" s="65">
        <v>504</v>
      </c>
      <c r="H18" s="249" t="s">
        <v>21</v>
      </c>
      <c r="I18" s="69"/>
      <c r="J18" s="70"/>
      <c r="K18" s="69"/>
      <c r="L18" s="69"/>
      <c r="M18" s="69"/>
      <c r="N18" s="69"/>
      <c r="O18" s="69"/>
    </row>
    <row r="19" spans="1:15" x14ac:dyDescent="0.25">
      <c r="A19" s="427">
        <v>7</v>
      </c>
      <c r="B19" s="429">
        <v>7</v>
      </c>
      <c r="C19" s="392" t="s">
        <v>175</v>
      </c>
      <c r="D19" s="252">
        <v>0</v>
      </c>
      <c r="E19" s="235">
        <v>0.04</v>
      </c>
      <c r="F19" s="235">
        <v>0.04</v>
      </c>
      <c r="G19" s="14">
        <v>105</v>
      </c>
      <c r="H19" s="236" t="s">
        <v>20</v>
      </c>
      <c r="I19" s="237"/>
      <c r="J19" s="238"/>
      <c r="K19" s="237"/>
      <c r="L19" s="237"/>
      <c r="M19" s="237"/>
      <c r="N19" s="237"/>
      <c r="O19" s="237"/>
    </row>
    <row r="20" spans="1:15" x14ac:dyDescent="0.25">
      <c r="A20" s="431"/>
      <c r="B20" s="432"/>
      <c r="C20" s="433"/>
      <c r="D20" s="253">
        <v>0.04</v>
      </c>
      <c r="E20" s="254">
        <v>0.54300000000000004</v>
      </c>
      <c r="F20" s="254">
        <v>0.503</v>
      </c>
      <c r="G20" s="226">
        <v>3378</v>
      </c>
      <c r="H20" s="229" t="s">
        <v>20</v>
      </c>
      <c r="I20" s="255"/>
      <c r="J20" s="256"/>
      <c r="K20" s="255"/>
      <c r="L20" s="255"/>
      <c r="M20" s="255"/>
      <c r="N20" s="255"/>
      <c r="O20" s="255"/>
    </row>
    <row r="21" spans="1:15" x14ac:dyDescent="0.25">
      <c r="A21" s="431"/>
      <c r="B21" s="432"/>
      <c r="C21" s="433"/>
      <c r="D21" s="253">
        <v>0.54300000000000004</v>
      </c>
      <c r="E21" s="254">
        <v>1.5149999999999999</v>
      </c>
      <c r="F21" s="254">
        <v>0.97199999999999998</v>
      </c>
      <c r="G21" s="226">
        <v>6528</v>
      </c>
      <c r="H21" s="229" t="s">
        <v>20</v>
      </c>
      <c r="I21" s="255"/>
      <c r="J21" s="256"/>
      <c r="K21" s="255"/>
      <c r="L21" s="255"/>
      <c r="M21" s="255"/>
      <c r="N21" s="255"/>
      <c r="O21" s="255"/>
    </row>
    <row r="22" spans="1:15" x14ac:dyDescent="0.25">
      <c r="A22" s="428"/>
      <c r="B22" s="430"/>
      <c r="C22" s="393"/>
      <c r="D22" s="253">
        <v>1.9450000000000001</v>
      </c>
      <c r="E22" s="254">
        <v>2.1110000000000002</v>
      </c>
      <c r="F22" s="254">
        <v>0.16600000000000001</v>
      </c>
      <c r="G22" s="226">
        <v>664</v>
      </c>
      <c r="H22" s="229" t="s">
        <v>21</v>
      </c>
      <c r="I22" s="255"/>
      <c r="J22" s="256"/>
      <c r="K22" s="255"/>
      <c r="L22" s="255"/>
      <c r="M22" s="255"/>
      <c r="N22" s="255"/>
      <c r="O22" s="255"/>
    </row>
    <row r="23" spans="1:15" x14ac:dyDescent="0.25">
      <c r="A23" s="245">
        <v>8</v>
      </c>
      <c r="B23" s="246">
        <v>8</v>
      </c>
      <c r="C23" s="257" t="s">
        <v>176</v>
      </c>
      <c r="D23" s="68">
        <v>0</v>
      </c>
      <c r="E23" s="68">
        <v>0.89</v>
      </c>
      <c r="F23" s="68">
        <v>0.89</v>
      </c>
      <c r="G23" s="65">
        <v>498</v>
      </c>
      <c r="H23" s="249" t="s">
        <v>21</v>
      </c>
      <c r="I23" s="69"/>
      <c r="J23" s="70"/>
      <c r="K23" s="69"/>
      <c r="L23" s="69"/>
      <c r="M23" s="69"/>
      <c r="N23" s="69"/>
      <c r="O23" s="69"/>
    </row>
    <row r="24" spans="1:15" x14ac:dyDescent="0.25">
      <c r="A24" s="427">
        <v>9</v>
      </c>
      <c r="B24" s="429">
        <v>9</v>
      </c>
      <c r="C24" s="392" t="s">
        <v>30</v>
      </c>
      <c r="D24" s="235">
        <v>0</v>
      </c>
      <c r="E24" s="235">
        <v>0.02</v>
      </c>
      <c r="F24" s="235">
        <v>0.02</v>
      </c>
      <c r="G24" s="14">
        <v>90</v>
      </c>
      <c r="H24" s="236" t="s">
        <v>20</v>
      </c>
      <c r="I24" s="237"/>
      <c r="J24" s="238"/>
      <c r="K24" s="237"/>
      <c r="L24" s="237"/>
      <c r="M24" s="237"/>
      <c r="N24" s="237"/>
      <c r="O24" s="237"/>
    </row>
    <row r="25" spans="1:15" x14ac:dyDescent="0.25">
      <c r="A25" s="428"/>
      <c r="B25" s="430"/>
      <c r="C25" s="393"/>
      <c r="D25" s="239">
        <v>0.02</v>
      </c>
      <c r="E25" s="240">
        <v>0.23300000000000001</v>
      </c>
      <c r="F25" s="240">
        <v>0.21299999999999999</v>
      </c>
      <c r="G25" s="241">
        <v>1320</v>
      </c>
      <c r="H25" s="242" t="s">
        <v>21</v>
      </c>
      <c r="I25" s="243"/>
      <c r="J25" s="244"/>
      <c r="K25" s="243"/>
      <c r="L25" s="243"/>
      <c r="M25" s="243"/>
      <c r="N25" s="243"/>
      <c r="O25" s="243"/>
    </row>
    <row r="26" spans="1:15" x14ac:dyDescent="0.25">
      <c r="A26" s="427">
        <v>10</v>
      </c>
      <c r="B26" s="429">
        <v>10</v>
      </c>
      <c r="C26" s="392" t="s">
        <v>31</v>
      </c>
      <c r="D26" s="235">
        <v>0</v>
      </c>
      <c r="E26" s="235">
        <v>0.253</v>
      </c>
      <c r="F26" s="235">
        <v>0.253</v>
      </c>
      <c r="G26" s="14">
        <v>1056</v>
      </c>
      <c r="H26" s="236" t="s">
        <v>20</v>
      </c>
      <c r="I26" s="237"/>
      <c r="J26" s="238"/>
      <c r="K26" s="237"/>
      <c r="L26" s="237"/>
      <c r="M26" s="237"/>
      <c r="N26" s="237"/>
      <c r="O26" s="237"/>
    </row>
    <row r="27" spans="1:15" x14ac:dyDescent="0.25">
      <c r="A27" s="428"/>
      <c r="B27" s="430"/>
      <c r="C27" s="393"/>
      <c r="D27" s="239">
        <v>0.253</v>
      </c>
      <c r="E27" s="240">
        <v>0.379</v>
      </c>
      <c r="F27" s="240">
        <v>0.126</v>
      </c>
      <c r="G27" s="241">
        <v>544</v>
      </c>
      <c r="H27" s="242" t="s">
        <v>20</v>
      </c>
      <c r="I27" s="243"/>
      <c r="J27" s="244"/>
      <c r="K27" s="243"/>
      <c r="L27" s="243"/>
      <c r="M27" s="243"/>
      <c r="N27" s="243"/>
      <c r="O27" s="243"/>
    </row>
    <row r="28" spans="1:15" x14ac:dyDescent="0.25">
      <c r="A28" s="245">
        <v>11</v>
      </c>
      <c r="B28" s="246">
        <v>11</v>
      </c>
      <c r="C28" s="257" t="s">
        <v>32</v>
      </c>
      <c r="D28" s="68">
        <v>0</v>
      </c>
      <c r="E28" s="248">
        <v>0.152</v>
      </c>
      <c r="F28" s="248">
        <v>0.152</v>
      </c>
      <c r="G28" s="65">
        <v>810</v>
      </c>
      <c r="H28" s="80" t="s">
        <v>21</v>
      </c>
      <c r="I28" s="69"/>
      <c r="J28" s="70"/>
      <c r="K28" s="69"/>
      <c r="L28" s="69"/>
      <c r="M28" s="69"/>
      <c r="N28" s="69"/>
      <c r="O28" s="69"/>
    </row>
    <row r="29" spans="1:15" x14ac:dyDescent="0.25">
      <c r="A29" s="245">
        <v>12</v>
      </c>
      <c r="B29" s="246">
        <v>12</v>
      </c>
      <c r="C29" s="257" t="s">
        <v>177</v>
      </c>
      <c r="D29" s="68">
        <v>0</v>
      </c>
      <c r="E29" s="248">
        <v>0.26100000000000001</v>
      </c>
      <c r="F29" s="248">
        <v>0.26100000000000001</v>
      </c>
      <c r="G29" s="65">
        <v>1118</v>
      </c>
      <c r="H29" s="249" t="s">
        <v>21</v>
      </c>
      <c r="I29" s="69"/>
      <c r="J29" s="70"/>
      <c r="K29" s="69"/>
      <c r="L29" s="69"/>
      <c r="M29" s="69"/>
      <c r="N29" s="69"/>
      <c r="O29" s="69"/>
    </row>
    <row r="30" spans="1:15" x14ac:dyDescent="0.25">
      <c r="A30" s="245">
        <v>13</v>
      </c>
      <c r="B30" s="246">
        <v>13</v>
      </c>
      <c r="C30" s="257" t="s">
        <v>33</v>
      </c>
      <c r="D30" s="68">
        <v>0</v>
      </c>
      <c r="E30" s="248">
        <v>0.48399999999999999</v>
      </c>
      <c r="F30" s="248">
        <v>0.48399999999999999</v>
      </c>
      <c r="G30" s="65">
        <v>1968</v>
      </c>
      <c r="H30" s="249" t="s">
        <v>44</v>
      </c>
      <c r="I30" s="69"/>
      <c r="J30" s="70"/>
      <c r="K30" s="69"/>
      <c r="L30" s="69"/>
      <c r="M30" s="69"/>
      <c r="N30" s="69"/>
      <c r="O30" s="69"/>
    </row>
    <row r="31" spans="1:15" x14ac:dyDescent="0.25">
      <c r="A31" s="427">
        <v>14</v>
      </c>
      <c r="B31" s="429">
        <v>14</v>
      </c>
      <c r="C31" s="433" t="s">
        <v>178</v>
      </c>
      <c r="D31" s="235">
        <v>0</v>
      </c>
      <c r="E31" s="235">
        <v>0.04</v>
      </c>
      <c r="F31" s="235">
        <v>0.04</v>
      </c>
      <c r="G31" s="14">
        <v>160</v>
      </c>
      <c r="H31" s="236" t="s">
        <v>20</v>
      </c>
      <c r="I31" s="237"/>
      <c r="J31" s="238"/>
      <c r="K31" s="237"/>
      <c r="L31" s="237"/>
      <c r="M31" s="237"/>
      <c r="N31" s="237"/>
      <c r="O31" s="237"/>
    </row>
    <row r="32" spans="1:15" x14ac:dyDescent="0.25">
      <c r="A32" s="428"/>
      <c r="B32" s="430"/>
      <c r="C32" s="393"/>
      <c r="D32" s="239">
        <v>0.04</v>
      </c>
      <c r="E32" s="240">
        <v>0.14199999999999999</v>
      </c>
      <c r="F32" s="240">
        <v>0.10199999999999999</v>
      </c>
      <c r="G32" s="241">
        <v>550</v>
      </c>
      <c r="H32" s="242" t="s">
        <v>21</v>
      </c>
      <c r="I32" s="243"/>
      <c r="J32" s="244"/>
      <c r="K32" s="243"/>
      <c r="L32" s="243"/>
      <c r="M32" s="243"/>
      <c r="N32" s="243"/>
      <c r="O32" s="243"/>
    </row>
    <row r="33" spans="1:15" x14ac:dyDescent="0.25">
      <c r="A33" s="427">
        <v>15</v>
      </c>
      <c r="B33" s="429">
        <v>15</v>
      </c>
      <c r="C33" s="392" t="s">
        <v>179</v>
      </c>
      <c r="D33" s="128">
        <v>0</v>
      </c>
      <c r="E33" s="258">
        <v>1.232</v>
      </c>
      <c r="F33" s="258">
        <v>1.232</v>
      </c>
      <c r="G33" s="129">
        <v>8662</v>
      </c>
      <c r="H33" s="219" t="s">
        <v>20</v>
      </c>
      <c r="I33" s="131"/>
      <c r="J33" s="132"/>
      <c r="K33" s="131"/>
      <c r="L33" s="131"/>
      <c r="M33" s="131"/>
      <c r="N33" s="131"/>
      <c r="O33" s="131"/>
    </row>
    <row r="34" spans="1:15" ht="22.5" x14ac:dyDescent="0.25">
      <c r="A34" s="431"/>
      <c r="B34" s="432"/>
      <c r="C34" s="433"/>
      <c r="D34" s="225">
        <v>1.232</v>
      </c>
      <c r="E34" s="226">
        <v>1.5549999999999999</v>
      </c>
      <c r="F34" s="226">
        <v>0.32300000000000001</v>
      </c>
      <c r="G34" s="226">
        <f>2390+133</f>
        <v>2523</v>
      </c>
      <c r="H34" s="229" t="s">
        <v>21</v>
      </c>
      <c r="I34" s="229" t="s">
        <v>179</v>
      </c>
      <c r="J34" s="259">
        <v>1.5580000000000001</v>
      </c>
      <c r="K34" s="230" t="s">
        <v>180</v>
      </c>
      <c r="L34" s="231">
        <v>42</v>
      </c>
      <c r="M34" s="226">
        <v>46</v>
      </c>
      <c r="N34" s="260"/>
      <c r="O34" s="229" t="s">
        <v>181</v>
      </c>
    </row>
    <row r="35" spans="1:15" x14ac:dyDescent="0.25">
      <c r="A35" s="431"/>
      <c r="B35" s="432"/>
      <c r="C35" s="393"/>
      <c r="D35" s="261">
        <v>1.5549999999999999</v>
      </c>
      <c r="E35" s="262">
        <v>3.1930000000000001</v>
      </c>
      <c r="F35" s="262">
        <v>1.6379999999999999</v>
      </c>
      <c r="G35" s="263">
        <f>12120</f>
        <v>12120</v>
      </c>
      <c r="H35" s="264" t="s">
        <v>21</v>
      </c>
      <c r="I35" s="265"/>
      <c r="J35" s="266"/>
      <c r="K35" s="265"/>
      <c r="L35" s="265"/>
      <c r="M35" s="265"/>
      <c r="N35" s="265"/>
      <c r="O35" s="265"/>
    </row>
    <row r="36" spans="1:15" x14ac:dyDescent="0.25">
      <c r="A36" s="245">
        <v>16</v>
      </c>
      <c r="B36" s="246">
        <v>16</v>
      </c>
      <c r="C36" s="257" t="s">
        <v>58</v>
      </c>
      <c r="D36" s="68">
        <v>0</v>
      </c>
      <c r="E36" s="248">
        <v>0.26200000000000001</v>
      </c>
      <c r="F36" s="248">
        <v>0.26200000000000001</v>
      </c>
      <c r="G36" s="65">
        <v>1372</v>
      </c>
      <c r="H36" s="249" t="s">
        <v>21</v>
      </c>
      <c r="I36" s="69"/>
      <c r="J36" s="70"/>
      <c r="K36" s="69"/>
      <c r="L36" s="69"/>
      <c r="M36" s="69"/>
      <c r="N36" s="69"/>
      <c r="O36" s="69"/>
    </row>
    <row r="37" spans="1:15" x14ac:dyDescent="0.25">
      <c r="A37" s="245">
        <v>17</v>
      </c>
      <c r="B37" s="246">
        <v>17</v>
      </c>
      <c r="C37" s="257" t="s">
        <v>182</v>
      </c>
      <c r="D37" s="68">
        <v>0</v>
      </c>
      <c r="E37" s="248">
        <v>8.4000000000000005E-2</v>
      </c>
      <c r="F37" s="248">
        <v>8.4000000000000005E-2</v>
      </c>
      <c r="G37" s="65">
        <v>441</v>
      </c>
      <c r="H37" s="249" t="s">
        <v>21</v>
      </c>
      <c r="I37" s="69"/>
      <c r="J37" s="70"/>
      <c r="K37" s="69"/>
      <c r="L37" s="69"/>
      <c r="M37" s="69"/>
      <c r="N37" s="69"/>
      <c r="O37" s="69"/>
    </row>
    <row r="38" spans="1:15" x14ac:dyDescent="0.25">
      <c r="A38" s="245">
        <v>18</v>
      </c>
      <c r="B38" s="246">
        <v>18</v>
      </c>
      <c r="C38" s="257" t="s">
        <v>183</v>
      </c>
      <c r="D38" s="68">
        <v>0</v>
      </c>
      <c r="E38" s="248">
        <v>0.44800000000000001</v>
      </c>
      <c r="F38" s="248">
        <v>0.44800000000000001</v>
      </c>
      <c r="G38" s="65">
        <v>1504</v>
      </c>
      <c r="H38" s="249" t="s">
        <v>20</v>
      </c>
      <c r="I38" s="69"/>
      <c r="J38" s="70"/>
      <c r="K38" s="69"/>
      <c r="L38" s="69"/>
      <c r="M38" s="69"/>
      <c r="N38" s="69"/>
      <c r="O38" s="69"/>
    </row>
    <row r="39" spans="1:15" ht="23.25" x14ac:dyDescent="0.25">
      <c r="A39" s="245">
        <v>19</v>
      </c>
      <c r="B39" s="246">
        <v>19</v>
      </c>
      <c r="C39" s="267" t="s">
        <v>40</v>
      </c>
      <c r="D39" s="268">
        <v>0</v>
      </c>
      <c r="E39" s="14">
        <v>0.156</v>
      </c>
      <c r="F39" s="14">
        <v>0.156</v>
      </c>
      <c r="G39" s="14">
        <v>540</v>
      </c>
      <c r="H39" s="236" t="s">
        <v>20</v>
      </c>
      <c r="I39" s="236" t="s">
        <v>184</v>
      </c>
      <c r="J39" s="269" t="s">
        <v>185</v>
      </c>
      <c r="K39" s="270" t="s">
        <v>186</v>
      </c>
      <c r="L39" s="271">
        <v>60</v>
      </c>
      <c r="M39" s="14">
        <v>66</v>
      </c>
      <c r="N39" s="272"/>
      <c r="O39" s="249" t="s">
        <v>187</v>
      </c>
    </row>
    <row r="40" spans="1:15" x14ac:dyDescent="0.25">
      <c r="A40" s="245">
        <v>20</v>
      </c>
      <c r="B40" s="246">
        <v>20</v>
      </c>
      <c r="C40" s="257" t="s">
        <v>188</v>
      </c>
      <c r="D40" s="68">
        <v>0</v>
      </c>
      <c r="E40" s="248">
        <v>0.64300000000000002</v>
      </c>
      <c r="F40" s="248">
        <v>0.64300000000000002</v>
      </c>
      <c r="G40" s="65">
        <v>4028</v>
      </c>
      <c r="H40" s="249" t="s">
        <v>21</v>
      </c>
      <c r="I40" s="69"/>
      <c r="J40" s="70"/>
      <c r="K40" s="69"/>
      <c r="L40" s="69"/>
      <c r="M40" s="69"/>
      <c r="N40" s="69"/>
      <c r="O40" s="69"/>
    </row>
    <row r="41" spans="1:15" x14ac:dyDescent="0.25">
      <c r="A41" s="245">
        <v>21</v>
      </c>
      <c r="B41" s="246">
        <v>21</v>
      </c>
      <c r="C41" s="257" t="s">
        <v>189</v>
      </c>
      <c r="D41" s="68">
        <v>0</v>
      </c>
      <c r="E41" s="248">
        <v>9.9000000000000005E-2</v>
      </c>
      <c r="F41" s="248">
        <v>9.9000000000000005E-2</v>
      </c>
      <c r="G41" s="65">
        <v>480</v>
      </c>
      <c r="H41" s="249" t="s">
        <v>21</v>
      </c>
      <c r="I41" s="69"/>
      <c r="J41" s="70"/>
      <c r="K41" s="69"/>
      <c r="L41" s="69"/>
      <c r="M41" s="69"/>
      <c r="N41" s="69"/>
      <c r="O41" s="69"/>
    </row>
    <row r="42" spans="1:15" x14ac:dyDescent="0.25">
      <c r="A42" s="245">
        <v>22</v>
      </c>
      <c r="B42" s="246">
        <v>22</v>
      </c>
      <c r="C42" s="257" t="s">
        <v>190</v>
      </c>
      <c r="D42" s="68">
        <v>0</v>
      </c>
      <c r="E42" s="248">
        <v>0.16700000000000001</v>
      </c>
      <c r="F42" s="248">
        <v>0.16700000000000001</v>
      </c>
      <c r="G42" s="65">
        <v>660</v>
      </c>
      <c r="H42" s="249" t="s">
        <v>44</v>
      </c>
      <c r="I42" s="69"/>
      <c r="J42" s="70"/>
      <c r="K42" s="69"/>
      <c r="L42" s="69"/>
      <c r="M42" s="69"/>
      <c r="N42" s="69"/>
      <c r="O42" s="69"/>
    </row>
    <row r="43" spans="1:15" x14ac:dyDescent="0.25">
      <c r="A43" s="245">
        <v>23</v>
      </c>
      <c r="B43" s="246">
        <v>23</v>
      </c>
      <c r="C43" s="257" t="s">
        <v>191</v>
      </c>
      <c r="D43" s="68">
        <v>0</v>
      </c>
      <c r="E43" s="248">
        <v>0.104</v>
      </c>
      <c r="F43" s="248">
        <v>0.104</v>
      </c>
      <c r="G43" s="65">
        <v>420</v>
      </c>
      <c r="H43" s="249" t="s">
        <v>21</v>
      </c>
      <c r="I43" s="69"/>
      <c r="J43" s="70"/>
      <c r="K43" s="69"/>
      <c r="L43" s="69"/>
      <c r="M43" s="69"/>
      <c r="N43" s="69"/>
      <c r="O43" s="69"/>
    </row>
    <row r="44" spans="1:15" x14ac:dyDescent="0.25">
      <c r="A44" s="427">
        <v>24</v>
      </c>
      <c r="B44" s="429">
        <v>24</v>
      </c>
      <c r="C44" s="392" t="s">
        <v>45</v>
      </c>
      <c r="D44" s="235">
        <v>0</v>
      </c>
      <c r="E44" s="235">
        <v>0.03</v>
      </c>
      <c r="F44" s="235">
        <v>0.03</v>
      </c>
      <c r="G44" s="14">
        <v>180</v>
      </c>
      <c r="H44" s="236" t="s">
        <v>20</v>
      </c>
      <c r="I44" s="237"/>
      <c r="J44" s="238"/>
      <c r="K44" s="237"/>
      <c r="L44" s="237"/>
      <c r="M44" s="237"/>
      <c r="N44" s="237"/>
      <c r="O44" s="237"/>
    </row>
    <row r="45" spans="1:15" x14ac:dyDescent="0.25">
      <c r="A45" s="428"/>
      <c r="B45" s="430"/>
      <c r="C45" s="393"/>
      <c r="D45" s="239">
        <v>0.03</v>
      </c>
      <c r="E45" s="240">
        <v>0.80300000000000005</v>
      </c>
      <c r="F45" s="240">
        <v>0.77300000000000002</v>
      </c>
      <c r="G45" s="241">
        <v>5732</v>
      </c>
      <c r="H45" s="242" t="s">
        <v>21</v>
      </c>
      <c r="I45" s="243"/>
      <c r="J45" s="244"/>
      <c r="K45" s="243"/>
      <c r="L45" s="243"/>
      <c r="M45" s="243"/>
      <c r="N45" s="243"/>
      <c r="O45" s="243"/>
    </row>
    <row r="46" spans="1:15" x14ac:dyDescent="0.25">
      <c r="A46" s="245">
        <v>25</v>
      </c>
      <c r="B46" s="246">
        <v>25</v>
      </c>
      <c r="C46" s="257" t="s">
        <v>192</v>
      </c>
      <c r="D46" s="68">
        <v>0</v>
      </c>
      <c r="E46" s="248">
        <v>0.152</v>
      </c>
      <c r="F46" s="248">
        <v>0.152</v>
      </c>
      <c r="G46" s="65">
        <v>768</v>
      </c>
      <c r="H46" s="249" t="s">
        <v>44</v>
      </c>
      <c r="I46" s="69"/>
      <c r="J46" s="70"/>
      <c r="K46" s="69"/>
      <c r="L46" s="69"/>
      <c r="M46" s="69"/>
      <c r="N46" s="69"/>
      <c r="O46" s="69"/>
    </row>
    <row r="47" spans="1:15" x14ac:dyDescent="0.25">
      <c r="A47" s="427">
        <v>26</v>
      </c>
      <c r="B47" s="429">
        <v>26</v>
      </c>
      <c r="C47" s="392" t="s">
        <v>46</v>
      </c>
      <c r="D47" s="128">
        <v>0</v>
      </c>
      <c r="E47" s="128">
        <v>0.03</v>
      </c>
      <c r="F47" s="128">
        <v>0.03</v>
      </c>
      <c r="G47" s="129">
        <v>135</v>
      </c>
      <c r="H47" s="219" t="s">
        <v>20</v>
      </c>
      <c r="I47" s="131"/>
      <c r="J47" s="132"/>
      <c r="K47" s="131"/>
      <c r="L47" s="131"/>
      <c r="M47" s="131"/>
      <c r="N47" s="131"/>
      <c r="O47" s="131"/>
    </row>
    <row r="48" spans="1:15" x14ac:dyDescent="0.25">
      <c r="A48" s="428"/>
      <c r="B48" s="430"/>
      <c r="C48" s="393"/>
      <c r="D48" s="133">
        <v>0.03</v>
      </c>
      <c r="E48" s="232">
        <v>0.32900000000000001</v>
      </c>
      <c r="F48" s="232">
        <v>0.29899999999999999</v>
      </c>
      <c r="G48" s="134">
        <v>1824</v>
      </c>
      <c r="H48" s="233" t="s">
        <v>21</v>
      </c>
      <c r="I48" s="136"/>
      <c r="J48" s="137"/>
      <c r="K48" s="136"/>
      <c r="L48" s="136"/>
      <c r="M48" s="136"/>
      <c r="N48" s="136"/>
      <c r="O48" s="136"/>
    </row>
    <row r="49" spans="1:16" x14ac:dyDescent="0.25">
      <c r="A49" s="245">
        <v>27</v>
      </c>
      <c r="B49" s="246">
        <v>27</v>
      </c>
      <c r="C49" s="257" t="s">
        <v>47</v>
      </c>
      <c r="D49" s="68">
        <v>0</v>
      </c>
      <c r="E49" s="248">
        <v>0.23799999999999999</v>
      </c>
      <c r="F49" s="248">
        <v>0.23799999999999999</v>
      </c>
      <c r="G49" s="65">
        <v>792</v>
      </c>
      <c r="H49" s="249" t="s">
        <v>44</v>
      </c>
      <c r="I49" s="69"/>
      <c r="J49" s="70"/>
      <c r="K49" s="69"/>
      <c r="L49" s="69"/>
      <c r="M49" s="69"/>
      <c r="N49" s="69"/>
      <c r="O49" s="69"/>
    </row>
    <row r="50" spans="1:16" x14ac:dyDescent="0.25">
      <c r="A50" s="245">
        <v>28</v>
      </c>
      <c r="B50" s="246">
        <v>28</v>
      </c>
      <c r="C50" s="257" t="s">
        <v>193</v>
      </c>
      <c r="D50" s="68">
        <v>0</v>
      </c>
      <c r="E50" s="248">
        <v>0.33500000000000002</v>
      </c>
      <c r="F50" s="248">
        <v>0.33500000000000002</v>
      </c>
      <c r="G50" s="65">
        <f>1173+222+384</f>
        <v>1779</v>
      </c>
      <c r="H50" s="249" t="s">
        <v>20</v>
      </c>
      <c r="I50" s="69"/>
      <c r="J50" s="70"/>
      <c r="K50" s="69"/>
      <c r="L50" s="69"/>
      <c r="M50" s="69"/>
      <c r="N50" s="69"/>
      <c r="O50" s="69"/>
    </row>
    <row r="51" spans="1:16" x14ac:dyDescent="0.25">
      <c r="A51" s="245">
        <v>29</v>
      </c>
      <c r="B51" s="246">
        <v>29</v>
      </c>
      <c r="C51" s="257" t="s">
        <v>48</v>
      </c>
      <c r="D51" s="68">
        <v>0</v>
      </c>
      <c r="E51" s="248">
        <v>0.49399999999999999</v>
      </c>
      <c r="F51" s="248">
        <v>0.49399999999999999</v>
      </c>
      <c r="G51" s="65">
        <v>2650</v>
      </c>
      <c r="H51" s="249" t="s">
        <v>44</v>
      </c>
      <c r="I51" s="69"/>
      <c r="J51" s="70"/>
      <c r="K51" s="69"/>
      <c r="L51" s="69"/>
      <c r="M51" s="69"/>
      <c r="N51" s="69"/>
      <c r="O51" s="69"/>
    </row>
    <row r="52" spans="1:16" x14ac:dyDescent="0.25">
      <c r="A52" s="245">
        <v>30</v>
      </c>
      <c r="B52" s="246">
        <v>30</v>
      </c>
      <c r="C52" s="257" t="s">
        <v>194</v>
      </c>
      <c r="D52" s="68">
        <v>0</v>
      </c>
      <c r="E52" s="248">
        <v>0.32200000000000001</v>
      </c>
      <c r="F52" s="248">
        <v>0.32200000000000001</v>
      </c>
      <c r="G52" s="65">
        <v>1394</v>
      </c>
      <c r="H52" s="249" t="s">
        <v>21</v>
      </c>
      <c r="I52" s="69"/>
      <c r="J52" s="70"/>
      <c r="K52" s="69"/>
      <c r="L52" s="69"/>
      <c r="M52" s="69"/>
      <c r="N52" s="69"/>
      <c r="O52" s="69"/>
    </row>
    <row r="53" spans="1:16" x14ac:dyDescent="0.25">
      <c r="A53" s="82"/>
      <c r="B53" s="83"/>
      <c r="C53" s="83"/>
      <c r="D53" s="84"/>
      <c r="E53" s="84"/>
      <c r="F53" s="84"/>
      <c r="G53" s="85"/>
      <c r="H53" s="83"/>
      <c r="I53" s="83"/>
      <c r="J53" s="86"/>
      <c r="K53" s="83"/>
      <c r="L53" s="83"/>
      <c r="M53" s="83"/>
      <c r="N53" s="83"/>
      <c r="O53" s="83"/>
    </row>
    <row r="54" spans="1:16" x14ac:dyDescent="0.25">
      <c r="A54" s="343" t="s">
        <v>195</v>
      </c>
      <c r="B54" s="344"/>
      <c r="C54" s="344"/>
      <c r="D54" s="344"/>
      <c r="E54" s="345"/>
      <c r="F54" s="87">
        <f>SUM(F8:F52)</f>
        <v>16.355999999999998</v>
      </c>
      <c r="G54" s="88">
        <f>SUM(G8:G52)</f>
        <v>98456</v>
      </c>
      <c r="H54" s="89"/>
      <c r="I54" s="89"/>
      <c r="J54" s="89"/>
      <c r="K54" s="176" t="s">
        <v>84</v>
      </c>
      <c r="L54" s="273">
        <f>SUM(L8:L52)</f>
        <v>176</v>
      </c>
      <c r="M54" s="177">
        <f>SUM(M8:M52)</f>
        <v>875</v>
      </c>
      <c r="N54" s="89"/>
      <c r="O54" s="89"/>
      <c r="P54" s="89"/>
    </row>
    <row r="55" spans="1:16" x14ac:dyDescent="0.25">
      <c r="A55" s="346" t="s">
        <v>52</v>
      </c>
      <c r="B55" s="347"/>
      <c r="C55" s="347"/>
      <c r="D55" s="347"/>
      <c r="E55" s="348"/>
      <c r="F55" s="91">
        <f>F8+F9+F10+F12+F15+F19+F20+F21+F24+F26+F27+F31+F33+F38+F39+F44+F47+F50</f>
        <v>6.5710000000000015</v>
      </c>
      <c r="G55" s="92">
        <f>G8+G9+G10+G12+G15+G19+G20+G21+G24+G26+G27+G31+G33+G38+G39+G44+G47+G50</f>
        <v>44287</v>
      </c>
      <c r="H55" s="89"/>
      <c r="I55" s="89"/>
      <c r="J55" s="89"/>
      <c r="K55" s="89"/>
      <c r="L55" s="89"/>
      <c r="M55" s="89"/>
      <c r="N55" s="89"/>
      <c r="O55" s="89"/>
      <c r="P55" s="89"/>
    </row>
    <row r="56" spans="1:16" x14ac:dyDescent="0.25">
      <c r="A56" s="346" t="s">
        <v>53</v>
      </c>
      <c r="B56" s="347"/>
      <c r="C56" s="347"/>
      <c r="D56" s="347"/>
      <c r="E56" s="348"/>
      <c r="F56" s="93">
        <f>F11+F13+F14+F16+F17+F18+F22+F23+F25+F28+F29+F32+F34+F35+F36+F37+F40+F41+F43+F45+F48+F52</f>
        <v>8.25</v>
      </c>
      <c r="G56" s="274">
        <f>G11+G13+G14+G16+G17+G18+G22+G23+G25+G28+G29+G32+G34+G35+G36+G37+G40+G41+G43+G45+G48+G52</f>
        <v>47331</v>
      </c>
      <c r="H56" s="89"/>
      <c r="I56" s="89"/>
      <c r="J56" s="89"/>
      <c r="K56" s="89"/>
      <c r="L56" s="89"/>
      <c r="M56" s="89"/>
      <c r="N56" s="89"/>
      <c r="O56" s="89"/>
      <c r="P56" s="89"/>
    </row>
    <row r="57" spans="1:16" x14ac:dyDescent="0.25">
      <c r="A57" s="346" t="s">
        <v>54</v>
      </c>
      <c r="B57" s="347"/>
      <c r="C57" s="347"/>
      <c r="D57" s="347"/>
      <c r="E57" s="348"/>
      <c r="F57" s="93">
        <f>F30+F42+F46+F49+F51</f>
        <v>1.5349999999999999</v>
      </c>
      <c r="G57" s="274">
        <f>G30+G42+G46+G49+G51</f>
        <v>6838</v>
      </c>
      <c r="H57" s="89"/>
      <c r="I57" s="275"/>
      <c r="J57" s="89"/>
      <c r="K57" s="89"/>
      <c r="L57" s="89"/>
      <c r="M57" s="89"/>
      <c r="N57" s="89"/>
      <c r="O57" s="89"/>
      <c r="P57" s="89"/>
    </row>
    <row r="59" spans="1:16" x14ac:dyDescent="0.25">
      <c r="A59" s="145"/>
      <c r="B59" s="352" t="s">
        <v>207</v>
      </c>
      <c r="C59" s="352"/>
      <c r="D59" s="352"/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2"/>
    </row>
    <row r="60" spans="1:16" x14ac:dyDescent="0.25">
      <c r="A60" s="145"/>
      <c r="B60" s="146"/>
      <c r="C60" s="146"/>
      <c r="D60" s="146"/>
      <c r="E60" s="146"/>
      <c r="F60" s="146"/>
      <c r="G60" s="146"/>
      <c r="H60" s="146"/>
      <c r="I60" s="146"/>
      <c r="J60" s="147"/>
      <c r="K60" s="147"/>
      <c r="L60" s="147"/>
      <c r="M60" s="147"/>
      <c r="N60" s="147"/>
      <c r="O60" s="146"/>
    </row>
    <row r="61" spans="1:16" x14ac:dyDescent="0.25">
      <c r="A61" s="368" t="s">
        <v>0</v>
      </c>
      <c r="B61" s="375" t="s">
        <v>63</v>
      </c>
      <c r="C61" s="376"/>
      <c r="D61" s="381" t="s">
        <v>64</v>
      </c>
      <c r="E61" s="382"/>
      <c r="F61" s="382"/>
      <c r="G61" s="382"/>
      <c r="H61" s="382"/>
      <c r="I61" s="382"/>
      <c r="J61" s="382"/>
      <c r="K61" s="382"/>
      <c r="L61" s="382"/>
      <c r="M61" s="382"/>
      <c r="N61" s="383"/>
    </row>
    <row r="62" spans="1:16" x14ac:dyDescent="0.25">
      <c r="A62" s="374"/>
      <c r="B62" s="377"/>
      <c r="C62" s="378"/>
      <c r="D62" s="353" t="s">
        <v>65</v>
      </c>
      <c r="E62" s="384"/>
      <c r="F62" s="384"/>
      <c r="G62" s="373"/>
      <c r="H62" s="353" t="s">
        <v>4</v>
      </c>
      <c r="I62" s="384"/>
      <c r="J62" s="384"/>
      <c r="K62" s="384"/>
      <c r="L62" s="384"/>
      <c r="M62" s="384"/>
      <c r="N62" s="373"/>
    </row>
    <row r="63" spans="1:16" x14ac:dyDescent="0.25">
      <c r="A63" s="374"/>
      <c r="B63" s="377"/>
      <c r="C63" s="378"/>
      <c r="D63" s="353" t="s">
        <v>5</v>
      </c>
      <c r="E63" s="373"/>
      <c r="F63" s="368" t="s">
        <v>6</v>
      </c>
      <c r="G63" s="368" t="s">
        <v>8</v>
      </c>
      <c r="H63" s="368" t="s">
        <v>9</v>
      </c>
      <c r="I63" s="353" t="s">
        <v>10</v>
      </c>
      <c r="J63" s="373"/>
      <c r="K63" s="368" t="s">
        <v>11</v>
      </c>
      <c r="L63" s="368" t="s">
        <v>7</v>
      </c>
      <c r="M63" s="368" t="s">
        <v>13</v>
      </c>
      <c r="N63" s="350" t="s">
        <v>14</v>
      </c>
    </row>
    <row r="64" spans="1:16" ht="39" customHeight="1" x14ac:dyDescent="0.25">
      <c r="A64" s="369"/>
      <c r="B64" s="379"/>
      <c r="C64" s="380"/>
      <c r="D64" s="148" t="s">
        <v>15</v>
      </c>
      <c r="E64" s="148" t="s">
        <v>16</v>
      </c>
      <c r="F64" s="369"/>
      <c r="G64" s="369"/>
      <c r="H64" s="369"/>
      <c r="I64" s="148" t="s">
        <v>17</v>
      </c>
      <c r="J64" s="148" t="s">
        <v>18</v>
      </c>
      <c r="K64" s="369"/>
      <c r="L64" s="369"/>
      <c r="M64" s="369"/>
      <c r="N64" s="351"/>
    </row>
    <row r="65" spans="1:15" x14ac:dyDescent="0.25">
      <c r="A65" s="149">
        <v>1</v>
      </c>
      <c r="B65" s="342">
        <v>2</v>
      </c>
      <c r="C65" s="342"/>
      <c r="D65" s="149">
        <v>3</v>
      </c>
      <c r="E65" s="149">
        <v>4</v>
      </c>
      <c r="F65" s="150">
        <v>5</v>
      </c>
      <c r="G65" s="149">
        <v>6</v>
      </c>
      <c r="H65" s="149">
        <v>7</v>
      </c>
      <c r="I65" s="149">
        <v>8</v>
      </c>
      <c r="J65" s="149">
        <v>9</v>
      </c>
      <c r="K65" s="149">
        <v>10</v>
      </c>
      <c r="L65" s="149">
        <v>11</v>
      </c>
      <c r="M65" s="149">
        <v>12</v>
      </c>
      <c r="N65" s="149">
        <v>13</v>
      </c>
    </row>
    <row r="66" spans="1:15" x14ac:dyDescent="0.25">
      <c r="A66" s="276">
        <v>1</v>
      </c>
      <c r="B66" s="152" t="s">
        <v>197</v>
      </c>
      <c r="C66" s="153" t="s">
        <v>198</v>
      </c>
      <c r="D66" s="154">
        <v>0</v>
      </c>
      <c r="E66" s="154">
        <v>0.45</v>
      </c>
      <c r="F66" s="154">
        <f>E66-D66</f>
        <v>0.45</v>
      </c>
      <c r="G66" s="155" t="s">
        <v>21</v>
      </c>
      <c r="H66" s="155"/>
      <c r="I66" s="155"/>
      <c r="J66" s="155"/>
      <c r="K66" s="155"/>
      <c r="L66" s="155"/>
      <c r="M66" s="155"/>
      <c r="N66" s="155"/>
    </row>
    <row r="67" spans="1:15" ht="22.5" x14ac:dyDescent="0.25">
      <c r="A67" s="151">
        <v>2</v>
      </c>
      <c r="B67" s="152" t="s">
        <v>199</v>
      </c>
      <c r="C67" s="153" t="s">
        <v>200</v>
      </c>
      <c r="D67" s="154">
        <v>0</v>
      </c>
      <c r="E67" s="154">
        <v>0.56000000000000005</v>
      </c>
      <c r="F67" s="154">
        <f t="shared" ref="F67:F68" si="0">E67-D67</f>
        <v>0.56000000000000005</v>
      </c>
      <c r="G67" s="155" t="s">
        <v>21</v>
      </c>
      <c r="H67" s="155" t="s">
        <v>201</v>
      </c>
      <c r="I67" s="155">
        <v>0.54</v>
      </c>
      <c r="J67" s="216" t="s">
        <v>202</v>
      </c>
      <c r="K67" s="155">
        <v>6.2</v>
      </c>
      <c r="L67" s="155">
        <v>22</v>
      </c>
      <c r="M67" s="155"/>
      <c r="N67" s="155" t="s">
        <v>181</v>
      </c>
    </row>
    <row r="68" spans="1:15" x14ac:dyDescent="0.25">
      <c r="A68" s="151">
        <v>3</v>
      </c>
      <c r="B68" s="152" t="s">
        <v>203</v>
      </c>
      <c r="C68" s="153" t="s">
        <v>204</v>
      </c>
      <c r="D68" s="154">
        <v>0</v>
      </c>
      <c r="E68" s="154">
        <v>0.35</v>
      </c>
      <c r="F68" s="154">
        <f t="shared" si="0"/>
        <v>0.35</v>
      </c>
      <c r="G68" s="155" t="s">
        <v>21</v>
      </c>
      <c r="H68" s="155"/>
      <c r="I68" s="155"/>
      <c r="J68" s="155"/>
      <c r="K68" s="155"/>
      <c r="L68" s="155"/>
      <c r="M68" s="155"/>
      <c r="N68" s="155"/>
    </row>
    <row r="69" spans="1:15" x14ac:dyDescent="0.25">
      <c r="A69" s="364">
        <v>4</v>
      </c>
      <c r="B69" s="426" t="s">
        <v>205</v>
      </c>
      <c r="C69" s="424" t="s">
        <v>206</v>
      </c>
      <c r="D69" s="161">
        <v>0</v>
      </c>
      <c r="E69" s="161">
        <v>0.22</v>
      </c>
      <c r="F69" s="161">
        <f>E69-D69</f>
        <v>0.22</v>
      </c>
      <c r="G69" s="162" t="s">
        <v>21</v>
      </c>
      <c r="H69" s="162"/>
      <c r="I69" s="162"/>
      <c r="J69" s="162"/>
      <c r="K69" s="162"/>
      <c r="L69" s="162"/>
      <c r="M69" s="162"/>
      <c r="N69" s="162"/>
    </row>
    <row r="70" spans="1:15" x14ac:dyDescent="0.25">
      <c r="A70" s="364"/>
      <c r="B70" s="426"/>
      <c r="C70" s="425"/>
      <c r="D70" s="158">
        <v>0.31</v>
      </c>
      <c r="E70" s="158">
        <v>0.55000000000000004</v>
      </c>
      <c r="F70" s="158">
        <f>E70-D70</f>
        <v>0.24000000000000005</v>
      </c>
      <c r="G70" s="159" t="s">
        <v>21</v>
      </c>
      <c r="H70" s="159"/>
      <c r="I70" s="159"/>
      <c r="J70" s="159"/>
      <c r="K70" s="159"/>
      <c r="L70" s="159"/>
      <c r="M70" s="159"/>
      <c r="N70" s="159"/>
    </row>
    <row r="71" spans="1:15" x14ac:dyDescent="0.25">
      <c r="A71" s="170"/>
      <c r="B71" s="171"/>
      <c r="C71" s="171"/>
      <c r="D71" s="171"/>
      <c r="E71" s="171"/>
      <c r="F71" s="171"/>
      <c r="G71" s="172"/>
      <c r="H71" s="171"/>
      <c r="I71" s="171"/>
      <c r="J71" s="171"/>
      <c r="K71" s="171"/>
      <c r="L71" s="171"/>
      <c r="M71" s="171"/>
      <c r="N71" s="171"/>
      <c r="O71" s="173"/>
    </row>
    <row r="72" spans="1:15" x14ac:dyDescent="0.25">
      <c r="A72" s="343" t="s">
        <v>83</v>
      </c>
      <c r="B72" s="344"/>
      <c r="C72" s="344"/>
      <c r="D72" s="344"/>
      <c r="E72" s="345"/>
      <c r="F72" s="174">
        <f>SUM(F66:F70)</f>
        <v>1.8199999999999998</v>
      </c>
      <c r="G72" s="175"/>
      <c r="H72" s="147"/>
      <c r="I72" s="147"/>
      <c r="J72" s="176" t="s">
        <v>84</v>
      </c>
      <c r="K72" s="177">
        <f>SUM(K66:K70)</f>
        <v>6.2</v>
      </c>
      <c r="L72" s="177">
        <f>SUM(L66:L70)</f>
        <v>22</v>
      </c>
      <c r="M72" s="178"/>
      <c r="N72" s="147"/>
      <c r="O72" s="147"/>
    </row>
    <row r="73" spans="1:15" x14ac:dyDescent="0.25">
      <c r="A73" s="346" t="s">
        <v>52</v>
      </c>
      <c r="B73" s="347"/>
      <c r="C73" s="347"/>
      <c r="D73" s="347"/>
      <c r="E73" s="348"/>
      <c r="F73" s="179">
        <v>0</v>
      </c>
      <c r="G73" s="180"/>
      <c r="H73" s="147"/>
      <c r="I73" s="147"/>
      <c r="J73" s="363"/>
      <c r="K73" s="363"/>
      <c r="L73" s="363"/>
      <c r="M73" s="363"/>
      <c r="N73" s="147"/>
      <c r="O73" s="147"/>
    </row>
    <row r="74" spans="1:15" x14ac:dyDescent="0.25">
      <c r="A74" s="346" t="s">
        <v>53</v>
      </c>
      <c r="B74" s="347"/>
      <c r="C74" s="347"/>
      <c r="D74" s="347"/>
      <c r="E74" s="348"/>
      <c r="F74" s="181">
        <f>SUM(F66:F70)</f>
        <v>1.8199999999999998</v>
      </c>
      <c r="G74" s="182"/>
      <c r="H74" s="183"/>
      <c r="I74" s="147"/>
      <c r="J74" s="147"/>
      <c r="K74" s="147"/>
      <c r="L74" s="147"/>
      <c r="M74" s="147"/>
      <c r="N74" s="147"/>
      <c r="O74" s="147"/>
    </row>
    <row r="75" spans="1:15" x14ac:dyDescent="0.25">
      <c r="A75" s="184" t="s">
        <v>85</v>
      </c>
      <c r="B75" s="185"/>
      <c r="C75" s="185"/>
      <c r="D75" s="185"/>
      <c r="E75" s="186"/>
      <c r="F75" s="181">
        <v>0</v>
      </c>
      <c r="G75" s="182"/>
      <c r="H75" s="147"/>
      <c r="I75" s="147"/>
      <c r="J75" s="147"/>
      <c r="K75" s="147"/>
      <c r="L75" s="147"/>
      <c r="M75" s="147"/>
      <c r="N75" s="147"/>
      <c r="O75" s="147"/>
    </row>
    <row r="76" spans="1:15" x14ac:dyDescent="0.25">
      <c r="A76" s="346" t="s">
        <v>54</v>
      </c>
      <c r="B76" s="347"/>
      <c r="C76" s="347"/>
      <c r="D76" s="347"/>
      <c r="E76" s="348"/>
      <c r="F76" s="181">
        <v>0</v>
      </c>
      <c r="G76" s="182"/>
      <c r="H76" s="147"/>
      <c r="I76" s="147"/>
      <c r="J76" s="147"/>
      <c r="K76" s="147"/>
      <c r="L76" s="147"/>
      <c r="M76" s="147"/>
      <c r="N76" s="147"/>
      <c r="O76" s="147"/>
    </row>
    <row r="78" spans="1:15" x14ac:dyDescent="0.25">
      <c r="A78" s="145"/>
      <c r="B78" s="352" t="s">
        <v>238</v>
      </c>
      <c r="C78" s="352"/>
      <c r="D78" s="352"/>
      <c r="E78" s="352"/>
      <c r="F78" s="352"/>
      <c r="G78" s="352"/>
      <c r="H78" s="352"/>
      <c r="I78" s="352"/>
      <c r="J78" s="352"/>
      <c r="K78" s="352"/>
      <c r="L78" s="352"/>
      <c r="M78" s="352"/>
      <c r="N78" s="352"/>
      <c r="O78" s="352"/>
    </row>
    <row r="79" spans="1:15" x14ac:dyDescent="0.25">
      <c r="A79" s="145"/>
      <c r="B79" s="146"/>
      <c r="C79" s="146"/>
      <c r="D79" s="146"/>
      <c r="E79" s="146"/>
      <c r="F79" s="146"/>
      <c r="G79" s="146"/>
      <c r="H79" s="146"/>
      <c r="I79" s="146"/>
      <c r="J79" s="147"/>
      <c r="K79" s="147"/>
      <c r="L79" s="147"/>
      <c r="M79" s="147"/>
      <c r="N79" s="147"/>
      <c r="O79" s="146"/>
    </row>
    <row r="80" spans="1:15" x14ac:dyDescent="0.25">
      <c r="A80" s="353" t="s">
        <v>0</v>
      </c>
      <c r="B80" s="349" t="s">
        <v>63</v>
      </c>
      <c r="C80" s="349"/>
      <c r="D80" s="354" t="s">
        <v>64</v>
      </c>
      <c r="E80" s="354"/>
      <c r="F80" s="354"/>
      <c r="G80" s="354"/>
      <c r="H80" s="354"/>
      <c r="I80" s="354"/>
      <c r="J80" s="354"/>
      <c r="K80" s="354"/>
      <c r="L80" s="354"/>
      <c r="M80" s="354"/>
      <c r="N80" s="354"/>
    </row>
    <row r="81" spans="1:14" x14ac:dyDescent="0.25">
      <c r="A81" s="353"/>
      <c r="B81" s="349"/>
      <c r="C81" s="349"/>
      <c r="D81" s="349" t="s">
        <v>65</v>
      </c>
      <c r="E81" s="349"/>
      <c r="F81" s="349"/>
      <c r="G81" s="349"/>
      <c r="H81" s="349" t="s">
        <v>4</v>
      </c>
      <c r="I81" s="349"/>
      <c r="J81" s="349"/>
      <c r="K81" s="349"/>
      <c r="L81" s="349"/>
      <c r="M81" s="349"/>
      <c r="N81" s="349"/>
    </row>
    <row r="82" spans="1:14" x14ac:dyDescent="0.25">
      <c r="A82" s="353"/>
      <c r="B82" s="349"/>
      <c r="C82" s="349"/>
      <c r="D82" s="349" t="s">
        <v>5</v>
      </c>
      <c r="E82" s="349"/>
      <c r="F82" s="349" t="s">
        <v>6</v>
      </c>
      <c r="G82" s="349" t="s">
        <v>8</v>
      </c>
      <c r="H82" s="349" t="s">
        <v>9</v>
      </c>
      <c r="I82" s="349" t="s">
        <v>10</v>
      </c>
      <c r="J82" s="349"/>
      <c r="K82" s="349" t="s">
        <v>11</v>
      </c>
      <c r="L82" s="349" t="s">
        <v>7</v>
      </c>
      <c r="M82" s="349" t="s">
        <v>13</v>
      </c>
      <c r="N82" s="350" t="s">
        <v>14</v>
      </c>
    </row>
    <row r="83" spans="1:14" ht="38.25" customHeight="1" x14ac:dyDescent="0.25">
      <c r="A83" s="353"/>
      <c r="B83" s="349"/>
      <c r="C83" s="349"/>
      <c r="D83" s="148" t="s">
        <v>15</v>
      </c>
      <c r="E83" s="148" t="s">
        <v>16</v>
      </c>
      <c r="F83" s="349"/>
      <c r="G83" s="349"/>
      <c r="H83" s="349"/>
      <c r="I83" s="148" t="s">
        <v>17</v>
      </c>
      <c r="J83" s="148" t="s">
        <v>18</v>
      </c>
      <c r="K83" s="349"/>
      <c r="L83" s="349"/>
      <c r="M83" s="349"/>
      <c r="N83" s="351"/>
    </row>
    <row r="84" spans="1:14" x14ac:dyDescent="0.25">
      <c r="A84" s="149">
        <v>1</v>
      </c>
      <c r="B84" s="342">
        <v>2</v>
      </c>
      <c r="C84" s="342"/>
      <c r="D84" s="149">
        <v>3</v>
      </c>
      <c r="E84" s="149">
        <v>4</v>
      </c>
      <c r="F84" s="150">
        <v>5</v>
      </c>
      <c r="G84" s="149">
        <v>6</v>
      </c>
      <c r="H84" s="149">
        <v>7</v>
      </c>
      <c r="I84" s="149">
        <v>8</v>
      </c>
      <c r="J84" s="149">
        <v>9</v>
      </c>
      <c r="K84" s="149">
        <v>10</v>
      </c>
      <c r="L84" s="149">
        <v>11</v>
      </c>
      <c r="M84" s="149">
        <v>12</v>
      </c>
      <c r="N84" s="149">
        <v>13</v>
      </c>
    </row>
    <row r="85" spans="1:14" ht="22.5" x14ac:dyDescent="0.25">
      <c r="A85" s="187">
        <v>1</v>
      </c>
      <c r="B85" s="187" t="s">
        <v>208</v>
      </c>
      <c r="C85" s="157" t="s">
        <v>209</v>
      </c>
      <c r="D85" s="188">
        <v>0</v>
      </c>
      <c r="E85" s="188">
        <v>1.96</v>
      </c>
      <c r="F85" s="188">
        <f t="shared" ref="F85:F102" si="1">E85-D85</f>
        <v>1.96</v>
      </c>
      <c r="G85" s="152" t="s">
        <v>21</v>
      </c>
      <c r="H85" s="152"/>
      <c r="I85" s="152"/>
      <c r="J85" s="152"/>
      <c r="K85" s="152"/>
      <c r="L85" s="152"/>
      <c r="M85" s="152"/>
      <c r="N85" s="155"/>
    </row>
    <row r="86" spans="1:14" ht="22.5" x14ac:dyDescent="0.25">
      <c r="A86" s="187">
        <v>2</v>
      </c>
      <c r="B86" s="187" t="s">
        <v>210</v>
      </c>
      <c r="C86" s="157" t="s">
        <v>211</v>
      </c>
      <c r="D86" s="188">
        <v>0</v>
      </c>
      <c r="E86" s="188">
        <v>1.18</v>
      </c>
      <c r="F86" s="188">
        <f t="shared" si="1"/>
        <v>1.18</v>
      </c>
      <c r="G86" s="152" t="s">
        <v>21</v>
      </c>
      <c r="H86" s="152"/>
      <c r="I86" s="152"/>
      <c r="J86" s="152"/>
      <c r="K86" s="152"/>
      <c r="L86" s="152"/>
      <c r="M86" s="152"/>
      <c r="N86" s="155"/>
    </row>
    <row r="87" spans="1:14" x14ac:dyDescent="0.25">
      <c r="A87" s="357">
        <v>3</v>
      </c>
      <c r="B87" s="357" t="s">
        <v>212</v>
      </c>
      <c r="C87" s="359" t="s">
        <v>213</v>
      </c>
      <c r="D87" s="192">
        <v>0</v>
      </c>
      <c r="E87" s="192">
        <v>1.62</v>
      </c>
      <c r="F87" s="192">
        <f t="shared" si="1"/>
        <v>1.62</v>
      </c>
      <c r="G87" s="193" t="s">
        <v>21</v>
      </c>
      <c r="H87" s="193"/>
      <c r="I87" s="193"/>
      <c r="J87" s="193"/>
      <c r="K87" s="193"/>
      <c r="L87" s="193"/>
      <c r="M87" s="193"/>
      <c r="N87" s="162"/>
    </row>
    <row r="88" spans="1:14" x14ac:dyDescent="0.25">
      <c r="A88" s="358"/>
      <c r="B88" s="358"/>
      <c r="C88" s="360"/>
      <c r="D88" s="194">
        <v>1.62</v>
      </c>
      <c r="E88" s="194">
        <v>7.98</v>
      </c>
      <c r="F88" s="194">
        <f t="shared" si="1"/>
        <v>6.36</v>
      </c>
      <c r="G88" s="195" t="s">
        <v>21</v>
      </c>
      <c r="H88" s="195"/>
      <c r="I88" s="195"/>
      <c r="J88" s="195"/>
      <c r="K88" s="195"/>
      <c r="L88" s="195"/>
      <c r="M88" s="195"/>
      <c r="N88" s="159"/>
    </row>
    <row r="89" spans="1:14" ht="22.5" x14ac:dyDescent="0.25">
      <c r="A89" s="187">
        <v>4</v>
      </c>
      <c r="B89" s="187" t="s">
        <v>214</v>
      </c>
      <c r="C89" s="157" t="s">
        <v>215</v>
      </c>
      <c r="D89" s="188">
        <v>0</v>
      </c>
      <c r="E89" s="188">
        <v>0.6</v>
      </c>
      <c r="F89" s="188">
        <f t="shared" si="1"/>
        <v>0.6</v>
      </c>
      <c r="G89" s="152" t="s">
        <v>21</v>
      </c>
      <c r="H89" s="152"/>
      <c r="I89" s="152"/>
      <c r="J89" s="152"/>
      <c r="K89" s="152"/>
      <c r="L89" s="152"/>
      <c r="M89" s="152"/>
      <c r="N89" s="155"/>
    </row>
    <row r="90" spans="1:14" ht="22.5" x14ac:dyDescent="0.25">
      <c r="A90" s="187">
        <v>5</v>
      </c>
      <c r="B90" s="187" t="s">
        <v>216</v>
      </c>
      <c r="C90" s="157" t="s">
        <v>217</v>
      </c>
      <c r="D90" s="188">
        <v>0</v>
      </c>
      <c r="E90" s="188">
        <v>2.96</v>
      </c>
      <c r="F90" s="188">
        <f t="shared" si="1"/>
        <v>2.96</v>
      </c>
      <c r="G90" s="152" t="s">
        <v>21</v>
      </c>
      <c r="H90" s="152"/>
      <c r="I90" s="152"/>
      <c r="J90" s="152"/>
      <c r="K90" s="152"/>
      <c r="L90" s="152"/>
      <c r="M90" s="152"/>
      <c r="N90" s="155"/>
    </row>
    <row r="91" spans="1:14" ht="22.5" x14ac:dyDescent="0.25">
      <c r="A91" s="187">
        <v>6</v>
      </c>
      <c r="B91" s="187" t="s">
        <v>218</v>
      </c>
      <c r="C91" s="157" t="s">
        <v>219</v>
      </c>
      <c r="D91" s="188">
        <v>0</v>
      </c>
      <c r="E91" s="188">
        <v>1.28</v>
      </c>
      <c r="F91" s="188">
        <f t="shared" si="1"/>
        <v>1.28</v>
      </c>
      <c r="G91" s="152" t="s">
        <v>21</v>
      </c>
      <c r="H91" s="152"/>
      <c r="I91" s="152"/>
      <c r="J91" s="152"/>
      <c r="K91" s="152"/>
      <c r="L91" s="152"/>
      <c r="M91" s="152"/>
      <c r="N91" s="155"/>
    </row>
    <row r="92" spans="1:14" x14ac:dyDescent="0.25">
      <c r="A92" s="357">
        <v>7</v>
      </c>
      <c r="B92" s="357" t="s">
        <v>220</v>
      </c>
      <c r="C92" s="359" t="s">
        <v>221</v>
      </c>
      <c r="D92" s="192">
        <v>0</v>
      </c>
      <c r="E92" s="192">
        <v>0.05</v>
      </c>
      <c r="F92" s="192">
        <f t="shared" si="1"/>
        <v>0.05</v>
      </c>
      <c r="G92" s="193" t="s">
        <v>20</v>
      </c>
      <c r="H92" s="193"/>
      <c r="I92" s="193"/>
      <c r="J92" s="193"/>
      <c r="K92" s="193"/>
      <c r="L92" s="193"/>
      <c r="M92" s="193"/>
      <c r="N92" s="162"/>
    </row>
    <row r="93" spans="1:14" x14ac:dyDescent="0.25">
      <c r="A93" s="358"/>
      <c r="B93" s="358"/>
      <c r="C93" s="360"/>
      <c r="D93" s="194">
        <v>0.05</v>
      </c>
      <c r="E93" s="194">
        <v>0.35</v>
      </c>
      <c r="F93" s="194">
        <f t="shared" si="1"/>
        <v>0.3</v>
      </c>
      <c r="G93" s="195" t="s">
        <v>21</v>
      </c>
      <c r="H93" s="195"/>
      <c r="I93" s="195"/>
      <c r="J93" s="195"/>
      <c r="K93" s="195"/>
      <c r="L93" s="195"/>
      <c r="M93" s="195"/>
      <c r="N93" s="159"/>
    </row>
    <row r="94" spans="1:14" ht="22.5" x14ac:dyDescent="0.25">
      <c r="A94" s="357">
        <v>8</v>
      </c>
      <c r="B94" s="357" t="s">
        <v>222</v>
      </c>
      <c r="C94" s="359" t="s">
        <v>223</v>
      </c>
      <c r="D94" s="192">
        <v>0</v>
      </c>
      <c r="E94" s="192">
        <v>0.25</v>
      </c>
      <c r="F94" s="192">
        <f t="shared" si="1"/>
        <v>0.25</v>
      </c>
      <c r="G94" s="193" t="s">
        <v>20</v>
      </c>
      <c r="H94" s="196" t="s">
        <v>223</v>
      </c>
      <c r="I94" s="193">
        <v>2.4089999999999998</v>
      </c>
      <c r="J94" s="196" t="s">
        <v>224</v>
      </c>
      <c r="K94" s="193">
        <v>14</v>
      </c>
      <c r="L94" s="193">
        <v>105</v>
      </c>
      <c r="M94" s="193"/>
      <c r="N94" s="162" t="s">
        <v>78</v>
      </c>
    </row>
    <row r="95" spans="1:14" x14ac:dyDescent="0.25">
      <c r="A95" s="358"/>
      <c r="B95" s="358"/>
      <c r="C95" s="360"/>
      <c r="D95" s="194">
        <v>0.25</v>
      </c>
      <c r="E95" s="194">
        <v>2.74</v>
      </c>
      <c r="F95" s="194">
        <f t="shared" si="1"/>
        <v>2.4900000000000002</v>
      </c>
      <c r="G95" s="195" t="s">
        <v>21</v>
      </c>
      <c r="H95" s="195"/>
      <c r="I95" s="195"/>
      <c r="J95" s="195"/>
      <c r="K95" s="195"/>
      <c r="L95" s="195"/>
      <c r="M95" s="195"/>
      <c r="N95" s="159"/>
    </row>
    <row r="96" spans="1:14" ht="22.5" x14ac:dyDescent="0.25">
      <c r="A96" s="187">
        <v>9</v>
      </c>
      <c r="B96" s="187" t="s">
        <v>225</v>
      </c>
      <c r="C96" s="157" t="s">
        <v>226</v>
      </c>
      <c r="D96" s="188">
        <v>0</v>
      </c>
      <c r="E96" s="188">
        <v>2.23</v>
      </c>
      <c r="F96" s="188">
        <f t="shared" si="1"/>
        <v>2.23</v>
      </c>
      <c r="G96" s="152" t="s">
        <v>21</v>
      </c>
      <c r="H96" s="152"/>
      <c r="I96" s="152"/>
      <c r="J96" s="152"/>
      <c r="K96" s="152"/>
      <c r="L96" s="152"/>
      <c r="M96" s="152"/>
      <c r="N96" s="155"/>
    </row>
    <row r="97" spans="1:15" ht="22.5" x14ac:dyDescent="0.25">
      <c r="A97" s="187">
        <v>10</v>
      </c>
      <c r="B97" s="187" t="s">
        <v>227</v>
      </c>
      <c r="C97" s="157" t="s">
        <v>228</v>
      </c>
      <c r="D97" s="188">
        <v>0</v>
      </c>
      <c r="E97" s="188">
        <v>1.63</v>
      </c>
      <c r="F97" s="188">
        <f t="shared" si="1"/>
        <v>1.63</v>
      </c>
      <c r="G97" s="152" t="s">
        <v>21</v>
      </c>
      <c r="H97" s="152"/>
      <c r="I97" s="152"/>
      <c r="J97" s="152"/>
      <c r="K97" s="152"/>
      <c r="L97" s="152"/>
      <c r="M97" s="152"/>
      <c r="N97" s="155"/>
    </row>
    <row r="98" spans="1:15" ht="22.5" x14ac:dyDescent="0.25">
      <c r="A98" s="187">
        <v>11</v>
      </c>
      <c r="B98" s="187" t="s">
        <v>229</v>
      </c>
      <c r="C98" s="157" t="s">
        <v>230</v>
      </c>
      <c r="D98" s="188">
        <v>0</v>
      </c>
      <c r="E98" s="188">
        <v>0.94</v>
      </c>
      <c r="F98" s="188">
        <f t="shared" si="1"/>
        <v>0.94</v>
      </c>
      <c r="G98" s="152" t="s">
        <v>21</v>
      </c>
      <c r="H98" s="152"/>
      <c r="I98" s="152"/>
      <c r="J98" s="152"/>
      <c r="K98" s="152"/>
      <c r="L98" s="152"/>
      <c r="M98" s="152"/>
      <c r="N98" s="155"/>
    </row>
    <row r="99" spans="1:15" x14ac:dyDescent="0.25">
      <c r="A99" s="357">
        <v>12</v>
      </c>
      <c r="B99" s="357" t="s">
        <v>231</v>
      </c>
      <c r="C99" s="359" t="s">
        <v>232</v>
      </c>
      <c r="D99" s="192">
        <v>0</v>
      </c>
      <c r="E99" s="192">
        <v>1.3</v>
      </c>
      <c r="F99" s="192">
        <f t="shared" si="1"/>
        <v>1.3</v>
      </c>
      <c r="G99" s="193" t="s">
        <v>21</v>
      </c>
      <c r="H99" s="193"/>
      <c r="I99" s="193"/>
      <c r="J99" s="193"/>
      <c r="K99" s="193"/>
      <c r="L99" s="193"/>
      <c r="M99" s="193"/>
      <c r="N99" s="162"/>
    </row>
    <row r="100" spans="1:15" x14ac:dyDescent="0.25">
      <c r="A100" s="358"/>
      <c r="B100" s="358"/>
      <c r="C100" s="360"/>
      <c r="D100" s="194">
        <v>1.4</v>
      </c>
      <c r="E100" s="194">
        <v>2.59</v>
      </c>
      <c r="F100" s="194">
        <f t="shared" si="1"/>
        <v>1.19</v>
      </c>
      <c r="G100" s="195" t="s">
        <v>21</v>
      </c>
      <c r="H100" s="195"/>
      <c r="I100" s="195"/>
      <c r="J100" s="195"/>
      <c r="K100" s="195"/>
      <c r="L100" s="195"/>
      <c r="M100" s="195"/>
      <c r="N100" s="159"/>
    </row>
    <row r="101" spans="1:15" ht="22.5" x14ac:dyDescent="0.25">
      <c r="A101" s="187">
        <v>13</v>
      </c>
      <c r="B101" s="187" t="s">
        <v>233</v>
      </c>
      <c r="C101" s="157" t="s">
        <v>234</v>
      </c>
      <c r="D101" s="188">
        <v>0</v>
      </c>
      <c r="E101" s="188">
        <v>1.1499999999999999</v>
      </c>
      <c r="F101" s="188">
        <f t="shared" si="1"/>
        <v>1.1499999999999999</v>
      </c>
      <c r="G101" s="152" t="s">
        <v>21</v>
      </c>
      <c r="H101" s="152"/>
      <c r="I101" s="152"/>
      <c r="J101" s="152"/>
      <c r="K101" s="152"/>
      <c r="L101" s="152"/>
      <c r="M101" s="152"/>
      <c r="N101" s="155"/>
    </row>
    <row r="102" spans="1:15" ht="22.5" x14ac:dyDescent="0.25">
      <c r="A102" s="187">
        <v>14</v>
      </c>
      <c r="B102" s="187" t="s">
        <v>235</v>
      </c>
      <c r="C102" s="157" t="s">
        <v>236</v>
      </c>
      <c r="D102" s="188">
        <v>0</v>
      </c>
      <c r="E102" s="188">
        <v>3.91</v>
      </c>
      <c r="F102" s="188">
        <f t="shared" si="1"/>
        <v>3.91</v>
      </c>
      <c r="G102" s="152" t="s">
        <v>21</v>
      </c>
      <c r="H102" s="152" t="s">
        <v>236</v>
      </c>
      <c r="I102" s="152">
        <v>0.88100000000000001</v>
      </c>
      <c r="J102" s="189" t="s">
        <v>237</v>
      </c>
      <c r="K102" s="152">
        <v>18</v>
      </c>
      <c r="L102" s="152">
        <v>162</v>
      </c>
      <c r="M102" s="152"/>
      <c r="N102" s="155" t="s">
        <v>78</v>
      </c>
    </row>
    <row r="103" spans="1:15" x14ac:dyDescent="0.25">
      <c r="A103" s="170"/>
      <c r="B103" s="171"/>
      <c r="C103" s="171"/>
      <c r="D103" s="171"/>
      <c r="E103" s="171"/>
      <c r="F103" s="171"/>
      <c r="G103" s="172"/>
      <c r="H103" s="171"/>
      <c r="I103" s="171"/>
      <c r="J103" s="171"/>
      <c r="K103" s="171"/>
      <c r="L103" s="171"/>
      <c r="M103" s="171"/>
      <c r="N103" s="171"/>
      <c r="O103" s="173"/>
    </row>
    <row r="104" spans="1:15" x14ac:dyDescent="0.25">
      <c r="A104" s="343" t="s">
        <v>156</v>
      </c>
      <c r="B104" s="344"/>
      <c r="C104" s="344"/>
      <c r="D104" s="344"/>
      <c r="E104" s="345"/>
      <c r="F104" s="174">
        <f>SUM(F85:F102)</f>
        <v>31.4</v>
      </c>
      <c r="G104" s="175"/>
      <c r="H104" s="147"/>
      <c r="I104" s="147"/>
      <c r="J104" s="176" t="s">
        <v>84</v>
      </c>
      <c r="K104" s="206">
        <f>SUM(K87:K102)</f>
        <v>32</v>
      </c>
      <c r="L104" s="206">
        <f>SUM(L87:L102)</f>
        <v>267</v>
      </c>
      <c r="M104" s="147"/>
      <c r="N104" s="147"/>
      <c r="O104" s="147"/>
    </row>
    <row r="105" spans="1:15" x14ac:dyDescent="0.25">
      <c r="A105" s="346" t="s">
        <v>52</v>
      </c>
      <c r="B105" s="347"/>
      <c r="C105" s="347"/>
      <c r="D105" s="347"/>
      <c r="E105" s="348"/>
      <c r="F105" s="179">
        <f>F94+F92</f>
        <v>0.3</v>
      </c>
      <c r="G105" s="180"/>
      <c r="H105" s="147"/>
      <c r="I105" s="147"/>
      <c r="J105" s="147"/>
      <c r="K105" s="147"/>
      <c r="L105" s="147"/>
      <c r="M105" s="147"/>
      <c r="N105" s="147"/>
      <c r="O105" s="147"/>
    </row>
    <row r="106" spans="1:15" x14ac:dyDescent="0.25">
      <c r="A106" s="346" t="s">
        <v>53</v>
      </c>
      <c r="B106" s="347"/>
      <c r="C106" s="347"/>
      <c r="D106" s="347"/>
      <c r="E106" s="348"/>
      <c r="F106" s="181">
        <f>F104-F105</f>
        <v>31.099999999999998</v>
      </c>
      <c r="G106" s="182"/>
      <c r="H106" s="147"/>
      <c r="I106" s="147"/>
      <c r="J106" s="147"/>
      <c r="K106" s="147"/>
      <c r="L106" s="147"/>
      <c r="M106" s="147"/>
      <c r="N106" s="147"/>
      <c r="O106" s="147"/>
    </row>
    <row r="107" spans="1:15" x14ac:dyDescent="0.25">
      <c r="A107" s="184" t="s">
        <v>85</v>
      </c>
      <c r="B107" s="185"/>
      <c r="C107" s="185"/>
      <c r="D107" s="185"/>
      <c r="E107" s="186"/>
      <c r="F107" s="181">
        <v>0</v>
      </c>
      <c r="G107" s="182"/>
      <c r="H107" s="147"/>
      <c r="I107" s="147"/>
      <c r="J107" s="147"/>
      <c r="K107" s="147"/>
      <c r="L107" s="147"/>
      <c r="M107" s="147"/>
      <c r="N107" s="147"/>
      <c r="O107" s="147"/>
    </row>
    <row r="108" spans="1:15" x14ac:dyDescent="0.25">
      <c r="A108" s="346" t="s">
        <v>54</v>
      </c>
      <c r="B108" s="347"/>
      <c r="C108" s="347"/>
      <c r="D108" s="347"/>
      <c r="E108" s="348"/>
      <c r="F108" s="181">
        <v>0</v>
      </c>
      <c r="G108" s="207"/>
      <c r="H108" s="147"/>
      <c r="I108" s="147"/>
      <c r="J108" s="147"/>
      <c r="K108" s="147"/>
      <c r="L108" s="147"/>
      <c r="M108" s="147"/>
      <c r="N108" s="147"/>
      <c r="O108" s="147"/>
    </row>
    <row r="110" spans="1:15" x14ac:dyDescent="0.25">
      <c r="A110" s="145"/>
      <c r="B110" s="352" t="s">
        <v>270</v>
      </c>
      <c r="C110" s="352"/>
      <c r="D110" s="352"/>
      <c r="E110" s="352"/>
      <c r="F110" s="352"/>
      <c r="G110" s="352"/>
      <c r="H110" s="352"/>
      <c r="I110" s="352"/>
      <c r="J110" s="352"/>
      <c r="K110" s="352"/>
      <c r="L110" s="352"/>
      <c r="M110" s="352"/>
      <c r="N110" s="352"/>
      <c r="O110" s="352"/>
    </row>
    <row r="111" spans="1:15" x14ac:dyDescent="0.25">
      <c r="A111" s="145"/>
      <c r="B111" s="146"/>
      <c r="C111" s="146"/>
      <c r="D111" s="146"/>
      <c r="E111" s="146"/>
      <c r="F111" s="146"/>
      <c r="G111" s="146"/>
      <c r="H111" s="146"/>
      <c r="I111" s="146"/>
      <c r="J111" s="147"/>
      <c r="K111" s="147"/>
      <c r="L111" s="147"/>
      <c r="M111" s="147"/>
      <c r="N111" s="147"/>
      <c r="O111" s="208"/>
    </row>
    <row r="112" spans="1:15" x14ac:dyDescent="0.25">
      <c r="A112" s="353" t="s">
        <v>0</v>
      </c>
      <c r="B112" s="349" t="s">
        <v>63</v>
      </c>
      <c r="C112" s="349"/>
      <c r="D112" s="354" t="s">
        <v>64</v>
      </c>
      <c r="E112" s="354"/>
      <c r="F112" s="354"/>
      <c r="G112" s="354"/>
      <c r="H112" s="354"/>
      <c r="I112" s="354"/>
      <c r="J112" s="354"/>
      <c r="K112" s="354"/>
      <c r="L112" s="354"/>
      <c r="M112" s="354"/>
      <c r="N112" s="354"/>
    </row>
    <row r="113" spans="1:14" x14ac:dyDescent="0.25">
      <c r="A113" s="353"/>
      <c r="B113" s="349"/>
      <c r="C113" s="349"/>
      <c r="D113" s="349" t="s">
        <v>65</v>
      </c>
      <c r="E113" s="349"/>
      <c r="F113" s="349"/>
      <c r="G113" s="349"/>
      <c r="H113" s="349" t="s">
        <v>4</v>
      </c>
      <c r="I113" s="349"/>
      <c r="J113" s="349"/>
      <c r="K113" s="349"/>
      <c r="L113" s="349"/>
      <c r="M113" s="349"/>
      <c r="N113" s="349"/>
    </row>
    <row r="114" spans="1:14" x14ac:dyDescent="0.25">
      <c r="A114" s="353"/>
      <c r="B114" s="349"/>
      <c r="C114" s="349"/>
      <c r="D114" s="349" t="s">
        <v>5</v>
      </c>
      <c r="E114" s="349"/>
      <c r="F114" s="349" t="s">
        <v>6</v>
      </c>
      <c r="G114" s="349" t="s">
        <v>8</v>
      </c>
      <c r="H114" s="349" t="s">
        <v>9</v>
      </c>
      <c r="I114" s="349" t="s">
        <v>10</v>
      </c>
      <c r="J114" s="349"/>
      <c r="K114" s="349" t="s">
        <v>11</v>
      </c>
      <c r="L114" s="349" t="s">
        <v>7</v>
      </c>
      <c r="M114" s="349" t="s">
        <v>13</v>
      </c>
      <c r="N114" s="350" t="s">
        <v>14</v>
      </c>
    </row>
    <row r="115" spans="1:14" ht="38.25" customHeight="1" x14ac:dyDescent="0.25">
      <c r="A115" s="353"/>
      <c r="B115" s="349"/>
      <c r="C115" s="349"/>
      <c r="D115" s="148" t="s">
        <v>15</v>
      </c>
      <c r="E115" s="148" t="s">
        <v>16</v>
      </c>
      <c r="F115" s="349"/>
      <c r="G115" s="349"/>
      <c r="H115" s="349"/>
      <c r="I115" s="148" t="s">
        <v>17</v>
      </c>
      <c r="J115" s="148" t="s">
        <v>18</v>
      </c>
      <c r="K115" s="349"/>
      <c r="L115" s="349"/>
      <c r="M115" s="349"/>
      <c r="N115" s="351"/>
    </row>
    <row r="116" spans="1:14" x14ac:dyDescent="0.25">
      <c r="A116" s="149">
        <v>1</v>
      </c>
      <c r="B116" s="342">
        <v>2</v>
      </c>
      <c r="C116" s="342"/>
      <c r="D116" s="149">
        <v>3</v>
      </c>
      <c r="E116" s="149">
        <v>4</v>
      </c>
      <c r="F116" s="150">
        <v>5</v>
      </c>
      <c r="G116" s="149">
        <v>6</v>
      </c>
      <c r="H116" s="149">
        <v>7</v>
      </c>
      <c r="I116" s="149">
        <v>8</v>
      </c>
      <c r="J116" s="149">
        <v>9</v>
      </c>
      <c r="K116" s="149">
        <v>10</v>
      </c>
      <c r="L116" s="149">
        <v>11</v>
      </c>
      <c r="M116" s="149">
        <v>12</v>
      </c>
      <c r="N116" s="149">
        <v>13</v>
      </c>
    </row>
    <row r="117" spans="1:14" x14ac:dyDescent="0.25">
      <c r="A117" s="156">
        <v>1</v>
      </c>
      <c r="B117" s="277" t="s">
        <v>239</v>
      </c>
      <c r="C117" s="278" t="s">
        <v>240</v>
      </c>
      <c r="D117" s="279">
        <v>0</v>
      </c>
      <c r="E117" s="279">
        <v>0.72</v>
      </c>
      <c r="F117" s="279">
        <v>0.72</v>
      </c>
      <c r="G117" s="280" t="s">
        <v>21</v>
      </c>
      <c r="H117" s="209"/>
      <c r="I117" s="209"/>
      <c r="J117" s="209"/>
      <c r="K117" s="209"/>
      <c r="L117" s="209"/>
      <c r="M117" s="209"/>
      <c r="N117" s="209"/>
    </row>
    <row r="118" spans="1:14" x14ac:dyDescent="0.25">
      <c r="A118" s="156">
        <v>2</v>
      </c>
      <c r="B118" s="277" t="s">
        <v>241</v>
      </c>
      <c r="C118" s="209" t="s">
        <v>242</v>
      </c>
      <c r="D118" s="154">
        <v>0</v>
      </c>
      <c r="E118" s="154">
        <v>0.38</v>
      </c>
      <c r="F118" s="154">
        <v>0.38</v>
      </c>
      <c r="G118" s="155" t="s">
        <v>44</v>
      </c>
      <c r="H118" s="211"/>
      <c r="I118" s="211"/>
      <c r="J118" s="211"/>
      <c r="K118" s="211"/>
      <c r="L118" s="211"/>
      <c r="M118" s="211"/>
      <c r="N118" s="211"/>
    </row>
    <row r="119" spans="1:14" ht="22.5" x14ac:dyDescent="0.25">
      <c r="A119" s="156">
        <v>3</v>
      </c>
      <c r="B119" s="277" t="s">
        <v>243</v>
      </c>
      <c r="C119" s="278" t="s">
        <v>244</v>
      </c>
      <c r="D119" s="279">
        <v>0</v>
      </c>
      <c r="E119" s="279">
        <v>1.66</v>
      </c>
      <c r="F119" s="279">
        <v>1.66</v>
      </c>
      <c r="G119" s="280" t="s">
        <v>21</v>
      </c>
      <c r="H119" s="281" t="s">
        <v>244</v>
      </c>
      <c r="I119" s="280">
        <v>1.0640000000000001</v>
      </c>
      <c r="J119" s="281" t="s">
        <v>245</v>
      </c>
      <c r="K119" s="280">
        <v>18</v>
      </c>
      <c r="L119" s="280">
        <v>135</v>
      </c>
      <c r="M119" s="280"/>
      <c r="N119" s="280" t="s">
        <v>78</v>
      </c>
    </row>
    <row r="120" spans="1:14" x14ac:dyDescent="0.25">
      <c r="A120" s="156">
        <v>4</v>
      </c>
      <c r="B120" s="152" t="s">
        <v>246</v>
      </c>
      <c r="C120" s="209" t="s">
        <v>247</v>
      </c>
      <c r="D120" s="154">
        <v>0</v>
      </c>
      <c r="E120" s="154">
        <v>2.44</v>
      </c>
      <c r="F120" s="154">
        <v>2.44</v>
      </c>
      <c r="G120" s="155" t="s">
        <v>44</v>
      </c>
      <c r="H120" s="211"/>
      <c r="I120" s="211"/>
      <c r="J120" s="211"/>
      <c r="K120" s="211"/>
      <c r="L120" s="211"/>
      <c r="M120" s="211"/>
      <c r="N120" s="211"/>
    </row>
    <row r="121" spans="1:14" x14ac:dyDescent="0.25">
      <c r="A121" s="156">
        <v>5</v>
      </c>
      <c r="B121" s="152" t="s">
        <v>248</v>
      </c>
      <c r="C121" s="278" t="s">
        <v>249</v>
      </c>
      <c r="D121" s="279">
        <v>0</v>
      </c>
      <c r="E121" s="279">
        <v>0.88</v>
      </c>
      <c r="F121" s="279">
        <v>0.88</v>
      </c>
      <c r="G121" s="280" t="s">
        <v>21</v>
      </c>
      <c r="H121" s="280"/>
      <c r="I121" s="280"/>
      <c r="J121" s="280"/>
      <c r="K121" s="280"/>
      <c r="L121" s="280"/>
      <c r="M121" s="280"/>
      <c r="N121" s="280"/>
    </row>
    <row r="122" spans="1:14" x14ac:dyDescent="0.25">
      <c r="A122" s="156">
        <v>6</v>
      </c>
      <c r="B122" s="152" t="s">
        <v>250</v>
      </c>
      <c r="C122" s="209" t="s">
        <v>251</v>
      </c>
      <c r="D122" s="154">
        <v>0</v>
      </c>
      <c r="E122" s="154">
        <v>0.42</v>
      </c>
      <c r="F122" s="154">
        <v>0.42</v>
      </c>
      <c r="G122" s="155" t="s">
        <v>44</v>
      </c>
      <c r="H122" s="211"/>
      <c r="I122" s="211"/>
      <c r="J122" s="211"/>
      <c r="K122" s="211"/>
      <c r="L122" s="211"/>
      <c r="M122" s="211"/>
      <c r="N122" s="211"/>
    </row>
    <row r="123" spans="1:14" x14ac:dyDescent="0.25">
      <c r="A123" s="156">
        <v>7</v>
      </c>
      <c r="B123" s="152" t="s">
        <v>252</v>
      </c>
      <c r="C123" s="278" t="s">
        <v>253</v>
      </c>
      <c r="D123" s="279">
        <v>0</v>
      </c>
      <c r="E123" s="279">
        <v>0.37</v>
      </c>
      <c r="F123" s="279">
        <v>0.37</v>
      </c>
      <c r="G123" s="280" t="s">
        <v>21</v>
      </c>
      <c r="H123" s="280"/>
      <c r="I123" s="280"/>
      <c r="J123" s="280"/>
      <c r="K123" s="280"/>
      <c r="L123" s="280"/>
      <c r="M123" s="280"/>
      <c r="N123" s="280"/>
    </row>
    <row r="124" spans="1:14" x14ac:dyDescent="0.25">
      <c r="A124" s="355">
        <v>8</v>
      </c>
      <c r="B124" s="365" t="s">
        <v>254</v>
      </c>
      <c r="C124" s="422" t="s">
        <v>255</v>
      </c>
      <c r="D124" s="282">
        <v>0</v>
      </c>
      <c r="E124" s="282">
        <v>2.5</v>
      </c>
      <c r="F124" s="282">
        <v>2.5</v>
      </c>
      <c r="G124" s="283" t="s">
        <v>44</v>
      </c>
      <c r="H124" s="284"/>
      <c r="I124" s="284"/>
      <c r="J124" s="284"/>
      <c r="K124" s="284"/>
      <c r="L124" s="284"/>
      <c r="M124" s="284"/>
      <c r="N124" s="284"/>
    </row>
    <row r="125" spans="1:14" x14ac:dyDescent="0.25">
      <c r="A125" s="356"/>
      <c r="B125" s="372"/>
      <c r="C125" s="423"/>
      <c r="D125" s="285">
        <v>2.5</v>
      </c>
      <c r="E125" s="286">
        <v>2.88</v>
      </c>
      <c r="F125" s="286">
        <v>0.38</v>
      </c>
      <c r="G125" s="287" t="s">
        <v>44</v>
      </c>
      <c r="H125" s="288"/>
      <c r="I125" s="288"/>
      <c r="J125" s="288"/>
      <c r="K125" s="288"/>
      <c r="L125" s="288"/>
      <c r="M125" s="288"/>
      <c r="N125" s="288"/>
    </row>
    <row r="126" spans="1:14" x14ac:dyDescent="0.25">
      <c r="A126" s="156">
        <v>9</v>
      </c>
      <c r="B126" s="152" t="s">
        <v>256</v>
      </c>
      <c r="C126" s="289" t="s">
        <v>257</v>
      </c>
      <c r="D126" s="154">
        <v>0</v>
      </c>
      <c r="E126" s="154">
        <v>0.46</v>
      </c>
      <c r="F126" s="154">
        <v>0.46</v>
      </c>
      <c r="G126" s="155" t="s">
        <v>44</v>
      </c>
      <c r="H126" s="211"/>
      <c r="I126" s="211"/>
      <c r="J126" s="211"/>
      <c r="K126" s="211"/>
      <c r="L126" s="211"/>
      <c r="M126" s="211"/>
      <c r="N126" s="211"/>
    </row>
    <row r="127" spans="1:14" x14ac:dyDescent="0.25">
      <c r="A127" s="156">
        <v>10</v>
      </c>
      <c r="B127" s="152" t="s">
        <v>258</v>
      </c>
      <c r="C127" s="289" t="s">
        <v>259</v>
      </c>
      <c r="D127" s="154">
        <v>0</v>
      </c>
      <c r="E127" s="154">
        <v>0.71</v>
      </c>
      <c r="F127" s="154">
        <v>0.71</v>
      </c>
      <c r="G127" s="155" t="s">
        <v>21</v>
      </c>
      <c r="H127" s="211"/>
      <c r="I127" s="211"/>
      <c r="J127" s="211"/>
      <c r="K127" s="211"/>
      <c r="L127" s="211"/>
      <c r="M127" s="211"/>
      <c r="N127" s="211"/>
    </row>
    <row r="128" spans="1:14" ht="22.5" x14ac:dyDescent="0.25">
      <c r="A128" s="355">
        <v>11</v>
      </c>
      <c r="B128" s="357" t="s">
        <v>260</v>
      </c>
      <c r="C128" s="424" t="s">
        <v>261</v>
      </c>
      <c r="D128" s="161">
        <v>0</v>
      </c>
      <c r="E128" s="290">
        <v>0.95</v>
      </c>
      <c r="F128" s="290">
        <v>0.95</v>
      </c>
      <c r="G128" s="291" t="s">
        <v>21</v>
      </c>
      <c r="H128" s="292" t="s">
        <v>261</v>
      </c>
      <c r="I128" s="291">
        <v>0.60399999999999998</v>
      </c>
      <c r="J128" s="292" t="s">
        <v>262</v>
      </c>
      <c r="K128" s="291">
        <v>14</v>
      </c>
      <c r="L128" s="291">
        <v>70</v>
      </c>
      <c r="M128" s="291"/>
      <c r="N128" s="291" t="s">
        <v>78</v>
      </c>
    </row>
    <row r="129" spans="1:15" x14ac:dyDescent="0.25">
      <c r="A129" s="356"/>
      <c r="B129" s="358"/>
      <c r="C129" s="425"/>
      <c r="D129" s="293">
        <v>0.95</v>
      </c>
      <c r="E129" s="293">
        <v>1.22</v>
      </c>
      <c r="F129" s="293">
        <v>0.27</v>
      </c>
      <c r="G129" s="294" t="s">
        <v>44</v>
      </c>
      <c r="H129" s="295"/>
      <c r="I129" s="294"/>
      <c r="J129" s="295"/>
      <c r="K129" s="294"/>
      <c r="L129" s="294"/>
      <c r="M129" s="294"/>
      <c r="N129" s="294"/>
    </row>
    <row r="130" spans="1:15" ht="22.5" x14ac:dyDescent="0.25">
      <c r="A130" s="355">
        <v>12</v>
      </c>
      <c r="B130" s="357" t="s">
        <v>263</v>
      </c>
      <c r="C130" s="359" t="s">
        <v>264</v>
      </c>
      <c r="D130" s="161">
        <v>0</v>
      </c>
      <c r="E130" s="290">
        <v>1.3</v>
      </c>
      <c r="F130" s="290">
        <f>E130-D130</f>
        <v>1.3</v>
      </c>
      <c r="G130" s="291" t="s">
        <v>21</v>
      </c>
      <c r="H130" s="292" t="s">
        <v>264</v>
      </c>
      <c r="I130" s="291">
        <v>0.56000000000000005</v>
      </c>
      <c r="J130" s="292" t="s">
        <v>265</v>
      </c>
      <c r="K130" s="291">
        <v>10</v>
      </c>
      <c r="L130" s="291">
        <v>50</v>
      </c>
      <c r="M130" s="291"/>
      <c r="N130" s="291" t="s">
        <v>78</v>
      </c>
    </row>
    <row r="131" spans="1:15" x14ac:dyDescent="0.25">
      <c r="A131" s="356"/>
      <c r="B131" s="358"/>
      <c r="C131" s="360"/>
      <c r="D131" s="293">
        <v>1.3</v>
      </c>
      <c r="E131" s="293">
        <v>1.54</v>
      </c>
      <c r="F131" s="293">
        <v>0.24</v>
      </c>
      <c r="G131" s="294" t="s">
        <v>44</v>
      </c>
      <c r="H131" s="295"/>
      <c r="I131" s="294"/>
      <c r="J131" s="295"/>
      <c r="K131" s="294"/>
      <c r="L131" s="294"/>
      <c r="M131" s="294"/>
      <c r="N131" s="294"/>
    </row>
    <row r="132" spans="1:15" x14ac:dyDescent="0.25">
      <c r="A132" s="156">
        <v>13</v>
      </c>
      <c r="B132" s="152" t="s">
        <v>266</v>
      </c>
      <c r="C132" s="209" t="s">
        <v>267</v>
      </c>
      <c r="D132" s="154">
        <v>0</v>
      </c>
      <c r="E132" s="154">
        <v>0.23</v>
      </c>
      <c r="F132" s="154">
        <v>0.23</v>
      </c>
      <c r="G132" s="155" t="s">
        <v>44</v>
      </c>
      <c r="H132" s="211"/>
      <c r="I132" s="211"/>
      <c r="J132" s="211"/>
      <c r="K132" s="211"/>
      <c r="L132" s="211"/>
      <c r="M132" s="211"/>
      <c r="N132" s="211"/>
    </row>
    <row r="133" spans="1:15" x14ac:dyDescent="0.25">
      <c r="A133" s="156">
        <v>14</v>
      </c>
      <c r="B133" s="152" t="s">
        <v>268</v>
      </c>
      <c r="C133" s="209" t="s">
        <v>269</v>
      </c>
      <c r="D133" s="154">
        <v>0</v>
      </c>
      <c r="E133" s="154">
        <v>0.51</v>
      </c>
      <c r="F133" s="154">
        <v>0.51</v>
      </c>
      <c r="G133" s="155" t="s">
        <v>44</v>
      </c>
      <c r="H133" s="211"/>
      <c r="I133" s="211"/>
      <c r="J133" s="211"/>
      <c r="K133" s="211"/>
      <c r="L133" s="211"/>
      <c r="M133" s="211"/>
      <c r="N133" s="211"/>
    </row>
    <row r="134" spans="1:15" x14ac:dyDescent="0.25">
      <c r="A134" s="170"/>
      <c r="B134" s="171"/>
      <c r="C134" s="171"/>
      <c r="D134" s="171"/>
      <c r="E134" s="171"/>
      <c r="F134" s="171"/>
      <c r="G134" s="172"/>
      <c r="H134" s="171"/>
      <c r="I134" s="171"/>
      <c r="J134" s="171"/>
      <c r="K134" s="171"/>
      <c r="L134" s="171"/>
      <c r="M134" s="171"/>
      <c r="N134" s="171"/>
      <c r="O134" s="212"/>
    </row>
    <row r="135" spans="1:15" x14ac:dyDescent="0.25">
      <c r="A135" s="343" t="s">
        <v>164</v>
      </c>
      <c r="B135" s="344"/>
      <c r="C135" s="344"/>
      <c r="D135" s="344"/>
      <c r="E135" s="345"/>
      <c r="F135" s="174">
        <f>SUM(F117:F133)</f>
        <v>14.420000000000002</v>
      </c>
      <c r="G135" s="213"/>
      <c r="H135" s="147"/>
      <c r="I135" s="147"/>
      <c r="J135" s="176" t="s">
        <v>84</v>
      </c>
      <c r="K135" s="177">
        <f>SUM(K119:K133)</f>
        <v>42</v>
      </c>
      <c r="L135" s="177">
        <f>SUM(L119:L133)</f>
        <v>255</v>
      </c>
      <c r="M135" s="147"/>
      <c r="N135" s="147"/>
      <c r="O135" s="214"/>
    </row>
    <row r="136" spans="1:15" x14ac:dyDescent="0.25">
      <c r="A136" s="346" t="s">
        <v>52</v>
      </c>
      <c r="B136" s="347"/>
      <c r="C136" s="347"/>
      <c r="D136" s="347"/>
      <c r="E136" s="348"/>
      <c r="F136" s="179">
        <v>0</v>
      </c>
      <c r="G136" s="180"/>
      <c r="H136" s="147"/>
      <c r="I136" s="147"/>
      <c r="J136" s="147"/>
      <c r="K136" s="147"/>
      <c r="L136" s="147"/>
      <c r="M136" s="147"/>
      <c r="N136" s="147"/>
      <c r="O136" s="214"/>
    </row>
    <row r="137" spans="1:15" x14ac:dyDescent="0.25">
      <c r="A137" s="346" t="s">
        <v>53</v>
      </c>
      <c r="B137" s="347"/>
      <c r="C137" s="347"/>
      <c r="D137" s="347"/>
      <c r="E137" s="348"/>
      <c r="F137" s="181">
        <f>F117+F119+F121+F123+F127+F128+F130</f>
        <v>6.59</v>
      </c>
      <c r="G137" s="182"/>
      <c r="H137" s="147"/>
      <c r="I137" s="147"/>
      <c r="J137" s="147"/>
      <c r="K137" s="147"/>
      <c r="L137" s="147"/>
      <c r="M137" s="147"/>
      <c r="N137" s="147"/>
      <c r="O137" s="214"/>
    </row>
    <row r="138" spans="1:15" x14ac:dyDescent="0.25">
      <c r="A138" s="184" t="s">
        <v>85</v>
      </c>
      <c r="B138" s="185"/>
      <c r="C138" s="185"/>
      <c r="D138" s="185"/>
      <c r="E138" s="186"/>
      <c r="F138" s="181">
        <v>0</v>
      </c>
      <c r="G138" s="182"/>
      <c r="H138" s="147"/>
      <c r="I138" s="147"/>
      <c r="J138" s="147"/>
      <c r="K138" s="147"/>
      <c r="L138" s="147"/>
      <c r="M138" s="147"/>
      <c r="N138" s="147"/>
      <c r="O138" s="214"/>
    </row>
    <row r="139" spans="1:15" x14ac:dyDescent="0.25">
      <c r="A139" s="346" t="s">
        <v>54</v>
      </c>
      <c r="B139" s="347"/>
      <c r="C139" s="347"/>
      <c r="D139" s="347"/>
      <c r="E139" s="348"/>
      <c r="F139" s="181">
        <f>F118+F120+F122+F124+F125+F126+F129+F131+F132+F133</f>
        <v>7.83</v>
      </c>
      <c r="G139" s="207"/>
      <c r="H139" s="147"/>
      <c r="I139" s="147"/>
      <c r="J139" s="147"/>
      <c r="K139" s="147"/>
      <c r="L139" s="147"/>
      <c r="M139" s="147"/>
      <c r="N139" s="147"/>
      <c r="O139" s="214"/>
    </row>
  </sheetData>
  <mergeCells count="140">
    <mergeCell ref="B1:P1"/>
    <mergeCell ref="A3:A6"/>
    <mergeCell ref="B3:C6"/>
    <mergeCell ref="D3:O3"/>
    <mergeCell ref="D4:H4"/>
    <mergeCell ref="I4:O4"/>
    <mergeCell ref="D5:E5"/>
    <mergeCell ref="F5:F6"/>
    <mergeCell ref="G5:G6"/>
    <mergeCell ref="A14:A15"/>
    <mergeCell ref="B14:B15"/>
    <mergeCell ref="C14:C15"/>
    <mergeCell ref="A16:A17"/>
    <mergeCell ref="B16:B17"/>
    <mergeCell ref="C16:C17"/>
    <mergeCell ref="O5:O6"/>
    <mergeCell ref="B7:C7"/>
    <mergeCell ref="A8:A10"/>
    <mergeCell ref="B8:B10"/>
    <mergeCell ref="C8:C10"/>
    <mergeCell ref="A11:A12"/>
    <mergeCell ref="B11:B12"/>
    <mergeCell ref="C11:C12"/>
    <mergeCell ref="H5:H6"/>
    <mergeCell ref="I5:I6"/>
    <mergeCell ref="J5:K5"/>
    <mergeCell ref="L5:L6"/>
    <mergeCell ref="M5:M6"/>
    <mergeCell ref="N5:N6"/>
    <mergeCell ref="A26:A27"/>
    <mergeCell ref="B26:B27"/>
    <mergeCell ref="C26:C27"/>
    <mergeCell ref="A31:A32"/>
    <mergeCell ref="B31:B32"/>
    <mergeCell ref="C31:C32"/>
    <mergeCell ref="A19:A22"/>
    <mergeCell ref="B19:B22"/>
    <mergeCell ref="C19:C22"/>
    <mergeCell ref="A24:A25"/>
    <mergeCell ref="B24:B25"/>
    <mergeCell ref="C24:C25"/>
    <mergeCell ref="A47:A48"/>
    <mergeCell ref="B47:B48"/>
    <mergeCell ref="C47:C48"/>
    <mergeCell ref="A54:E54"/>
    <mergeCell ref="A55:E55"/>
    <mergeCell ref="A56:E56"/>
    <mergeCell ref="A33:A35"/>
    <mergeCell ref="B33:B35"/>
    <mergeCell ref="C33:C35"/>
    <mergeCell ref="A44:A45"/>
    <mergeCell ref="B44:B45"/>
    <mergeCell ref="C44:C45"/>
    <mergeCell ref="A57:E57"/>
    <mergeCell ref="B59:O59"/>
    <mergeCell ref="A61:A64"/>
    <mergeCell ref="B61:C64"/>
    <mergeCell ref="D61:N61"/>
    <mergeCell ref="D62:G62"/>
    <mergeCell ref="H62:N62"/>
    <mergeCell ref="D63:E63"/>
    <mergeCell ref="F63:F64"/>
    <mergeCell ref="A73:E73"/>
    <mergeCell ref="J73:K73"/>
    <mergeCell ref="L73:M73"/>
    <mergeCell ref="A74:E74"/>
    <mergeCell ref="A76:E76"/>
    <mergeCell ref="B78:O78"/>
    <mergeCell ref="N63:N64"/>
    <mergeCell ref="B65:C65"/>
    <mergeCell ref="A69:A70"/>
    <mergeCell ref="B69:B70"/>
    <mergeCell ref="C69:C70"/>
    <mergeCell ref="A72:E72"/>
    <mergeCell ref="G63:G64"/>
    <mergeCell ref="H63:H64"/>
    <mergeCell ref="I63:J63"/>
    <mergeCell ref="K63:K64"/>
    <mergeCell ref="L63:L64"/>
    <mergeCell ref="M63:M64"/>
    <mergeCell ref="I82:J82"/>
    <mergeCell ref="K82:K83"/>
    <mergeCell ref="L82:L83"/>
    <mergeCell ref="M82:M83"/>
    <mergeCell ref="N82:N83"/>
    <mergeCell ref="B84:C84"/>
    <mergeCell ref="A80:A83"/>
    <mergeCell ref="B80:C83"/>
    <mergeCell ref="D80:N80"/>
    <mergeCell ref="D81:G81"/>
    <mergeCell ref="H81:N81"/>
    <mergeCell ref="D82:E82"/>
    <mergeCell ref="F82:F83"/>
    <mergeCell ref="G82:G83"/>
    <mergeCell ref="H82:H83"/>
    <mergeCell ref="A94:A95"/>
    <mergeCell ref="B94:B95"/>
    <mergeCell ref="C94:C95"/>
    <mergeCell ref="A99:A100"/>
    <mergeCell ref="B99:B100"/>
    <mergeCell ref="C99:C100"/>
    <mergeCell ref="A87:A88"/>
    <mergeCell ref="B87:B88"/>
    <mergeCell ref="C87:C88"/>
    <mergeCell ref="A92:A93"/>
    <mergeCell ref="B92:B93"/>
    <mergeCell ref="C92:C93"/>
    <mergeCell ref="A104:E104"/>
    <mergeCell ref="A105:E105"/>
    <mergeCell ref="A106:E106"/>
    <mergeCell ref="A108:E108"/>
    <mergeCell ref="B110:O110"/>
    <mergeCell ref="A112:A115"/>
    <mergeCell ref="B112:C115"/>
    <mergeCell ref="D112:N112"/>
    <mergeCell ref="D113:G113"/>
    <mergeCell ref="H113:N113"/>
    <mergeCell ref="D114:E114"/>
    <mergeCell ref="F114:F115"/>
    <mergeCell ref="G114:G115"/>
    <mergeCell ref="H114:H115"/>
    <mergeCell ref="I114:J114"/>
    <mergeCell ref="K114:K115"/>
    <mergeCell ref="L114:L115"/>
    <mergeCell ref="M114:M115"/>
    <mergeCell ref="N114:N115"/>
    <mergeCell ref="A139:E139"/>
    <mergeCell ref="A130:A131"/>
    <mergeCell ref="B130:B131"/>
    <mergeCell ref="C130:C131"/>
    <mergeCell ref="A135:E135"/>
    <mergeCell ref="A136:E136"/>
    <mergeCell ref="A137:E137"/>
    <mergeCell ref="B116:C116"/>
    <mergeCell ref="A124:A125"/>
    <mergeCell ref="B124:B125"/>
    <mergeCell ref="C124:C125"/>
    <mergeCell ref="A128:A129"/>
    <mergeCell ref="B128:B129"/>
    <mergeCell ref="C128:C129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workbookViewId="0">
      <selection activeCell="B1" sqref="B1:P1"/>
    </sheetView>
  </sheetViews>
  <sheetFormatPr defaultRowHeight="15" x14ac:dyDescent="0.25"/>
  <sheetData>
    <row r="1" spans="1:16" x14ac:dyDescent="0.25">
      <c r="A1" s="109"/>
      <c r="B1" s="401" t="s">
        <v>277</v>
      </c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</row>
    <row r="2" spans="1:16" x14ac:dyDescent="0.25">
      <c r="A2" s="109"/>
      <c r="B2" s="110"/>
      <c r="C2" s="110"/>
      <c r="D2" s="110"/>
      <c r="E2" s="110"/>
      <c r="F2" s="110"/>
      <c r="G2" s="110"/>
      <c r="H2" s="110"/>
      <c r="I2" s="110"/>
      <c r="J2" s="111"/>
      <c r="K2" s="111"/>
      <c r="L2" s="111"/>
      <c r="M2" s="111"/>
      <c r="N2" s="111"/>
      <c r="O2" s="110"/>
      <c r="P2" s="111"/>
    </row>
    <row r="3" spans="1:16" x14ac:dyDescent="0.25">
      <c r="A3" s="397" t="s">
        <v>0</v>
      </c>
      <c r="B3" s="394" t="s">
        <v>1</v>
      </c>
      <c r="C3" s="394"/>
      <c r="D3" s="398" t="s">
        <v>2</v>
      </c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</row>
    <row r="4" spans="1:16" x14ac:dyDescent="0.25">
      <c r="A4" s="397"/>
      <c r="B4" s="394"/>
      <c r="C4" s="394"/>
      <c r="D4" s="394" t="s">
        <v>3</v>
      </c>
      <c r="E4" s="394"/>
      <c r="F4" s="394"/>
      <c r="G4" s="394"/>
      <c r="H4" s="394"/>
      <c r="I4" s="394" t="s">
        <v>4</v>
      </c>
      <c r="J4" s="394"/>
      <c r="K4" s="394"/>
      <c r="L4" s="394"/>
      <c r="M4" s="394"/>
      <c r="N4" s="394"/>
      <c r="O4" s="394"/>
    </row>
    <row r="5" spans="1:16" x14ac:dyDescent="0.25">
      <c r="A5" s="397"/>
      <c r="B5" s="394"/>
      <c r="C5" s="394"/>
      <c r="D5" s="394" t="s">
        <v>5</v>
      </c>
      <c r="E5" s="394"/>
      <c r="F5" s="394" t="s">
        <v>6</v>
      </c>
      <c r="G5" s="399" t="s">
        <v>7</v>
      </c>
      <c r="H5" s="394" t="s">
        <v>8</v>
      </c>
      <c r="I5" s="394" t="s">
        <v>9</v>
      </c>
      <c r="J5" s="394" t="s">
        <v>10</v>
      </c>
      <c r="K5" s="394"/>
      <c r="L5" s="394" t="s">
        <v>11</v>
      </c>
      <c r="M5" s="394" t="s">
        <v>12</v>
      </c>
      <c r="N5" s="394" t="s">
        <v>13</v>
      </c>
      <c r="O5" s="395" t="s">
        <v>14</v>
      </c>
    </row>
    <row r="6" spans="1:16" ht="33.75" x14ac:dyDescent="0.25">
      <c r="A6" s="397"/>
      <c r="B6" s="394"/>
      <c r="C6" s="394"/>
      <c r="D6" s="1" t="s">
        <v>15</v>
      </c>
      <c r="E6" s="1" t="s">
        <v>16</v>
      </c>
      <c r="F6" s="394"/>
      <c r="G6" s="400"/>
      <c r="H6" s="394"/>
      <c r="I6" s="394"/>
      <c r="J6" s="1" t="s">
        <v>17</v>
      </c>
      <c r="K6" s="1" t="s">
        <v>18</v>
      </c>
      <c r="L6" s="394"/>
      <c r="M6" s="394"/>
      <c r="N6" s="394"/>
      <c r="O6" s="396"/>
    </row>
    <row r="7" spans="1:16" x14ac:dyDescent="0.25">
      <c r="A7" s="2">
        <v>1</v>
      </c>
      <c r="B7" s="385">
        <v>2</v>
      </c>
      <c r="C7" s="385"/>
      <c r="D7" s="3">
        <v>3</v>
      </c>
      <c r="E7" s="4">
        <v>4</v>
      </c>
      <c r="F7" s="4">
        <v>5</v>
      </c>
      <c r="G7" s="4">
        <v>6</v>
      </c>
      <c r="H7" s="3">
        <v>7</v>
      </c>
      <c r="I7" s="3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</row>
    <row r="8" spans="1:16" x14ac:dyDescent="0.25">
      <c r="A8" s="65">
        <v>1</v>
      </c>
      <c r="B8" s="78">
        <v>1</v>
      </c>
      <c r="C8" s="112" t="s">
        <v>271</v>
      </c>
      <c r="D8" s="113">
        <v>0</v>
      </c>
      <c r="E8" s="113">
        <v>1.1000000000000001</v>
      </c>
      <c r="F8" s="113">
        <v>1.1000000000000001</v>
      </c>
      <c r="G8" s="296">
        <v>7500</v>
      </c>
      <c r="H8" s="116" t="s">
        <v>20</v>
      </c>
      <c r="I8" s="116"/>
      <c r="J8" s="117"/>
      <c r="K8" s="116"/>
      <c r="L8" s="116"/>
      <c r="M8" s="116"/>
      <c r="N8" s="116"/>
      <c r="O8" s="116"/>
    </row>
    <row r="9" spans="1:16" x14ac:dyDescent="0.25">
      <c r="A9" s="65">
        <v>2</v>
      </c>
      <c r="B9" s="78">
        <v>2</v>
      </c>
      <c r="C9" s="112" t="s">
        <v>175</v>
      </c>
      <c r="D9" s="113">
        <v>0</v>
      </c>
      <c r="E9" s="113">
        <v>0.245</v>
      </c>
      <c r="F9" s="113">
        <v>0.245</v>
      </c>
      <c r="G9" s="296">
        <v>1925</v>
      </c>
      <c r="H9" s="116" t="s">
        <v>20</v>
      </c>
      <c r="I9" s="116"/>
      <c r="J9" s="117"/>
      <c r="K9" s="116"/>
      <c r="L9" s="116"/>
      <c r="M9" s="116"/>
      <c r="N9" s="116"/>
      <c r="O9" s="116"/>
    </row>
    <row r="10" spans="1:16" x14ac:dyDescent="0.25">
      <c r="A10" s="14">
        <v>3</v>
      </c>
      <c r="B10" s="297">
        <v>3</v>
      </c>
      <c r="C10" s="298" t="s">
        <v>272</v>
      </c>
      <c r="D10" s="299">
        <v>0</v>
      </c>
      <c r="E10" s="299">
        <v>6.9000000000000006E-2</v>
      </c>
      <c r="F10" s="299">
        <v>6.9000000000000006E-2</v>
      </c>
      <c r="G10" s="300">
        <v>241</v>
      </c>
      <c r="H10" s="301" t="s">
        <v>21</v>
      </c>
      <c r="I10" s="301"/>
      <c r="J10" s="302"/>
      <c r="K10" s="301"/>
      <c r="L10" s="301"/>
      <c r="M10" s="301"/>
      <c r="N10" s="301"/>
      <c r="O10" s="301"/>
    </row>
    <row r="11" spans="1:16" x14ac:dyDescent="0.25">
      <c r="A11" s="14">
        <v>4</v>
      </c>
      <c r="B11" s="297">
        <v>4</v>
      </c>
      <c r="C11" s="303" t="s">
        <v>36</v>
      </c>
      <c r="D11" s="118">
        <v>0</v>
      </c>
      <c r="E11" s="118">
        <v>0.19800000000000001</v>
      </c>
      <c r="F11" s="118">
        <v>0.19800000000000001</v>
      </c>
      <c r="G11" s="304">
        <f>900+213</f>
        <v>1113</v>
      </c>
      <c r="H11" s="121" t="s">
        <v>20</v>
      </c>
      <c r="I11" s="121"/>
      <c r="J11" s="122"/>
      <c r="K11" s="121"/>
      <c r="L11" s="121"/>
      <c r="M11" s="121"/>
      <c r="N11" s="121"/>
      <c r="O11" s="121"/>
    </row>
    <row r="12" spans="1:16" x14ac:dyDescent="0.25">
      <c r="A12" s="65">
        <v>5</v>
      </c>
      <c r="B12" s="78">
        <v>5</v>
      </c>
      <c r="C12" s="112" t="s">
        <v>40</v>
      </c>
      <c r="D12" s="113">
        <v>0</v>
      </c>
      <c r="E12" s="113">
        <v>0.39200000000000002</v>
      </c>
      <c r="F12" s="113">
        <v>0.39200000000000002</v>
      </c>
      <c r="G12" s="296">
        <v>1440</v>
      </c>
      <c r="H12" s="116" t="s">
        <v>20</v>
      </c>
      <c r="I12" s="116"/>
      <c r="J12" s="117"/>
      <c r="K12" s="116"/>
      <c r="L12" s="116"/>
      <c r="M12" s="116"/>
      <c r="N12" s="116"/>
      <c r="O12" s="116"/>
    </row>
    <row r="13" spans="1:16" x14ac:dyDescent="0.25">
      <c r="A13" s="65">
        <v>6</v>
      </c>
      <c r="B13" s="78">
        <v>6</v>
      </c>
      <c r="C13" s="112" t="s">
        <v>190</v>
      </c>
      <c r="D13" s="113">
        <v>0</v>
      </c>
      <c r="E13" s="113">
        <v>0.73899999999999999</v>
      </c>
      <c r="F13" s="113">
        <v>0.73899999999999999</v>
      </c>
      <c r="G13" s="296">
        <v>3000</v>
      </c>
      <c r="H13" s="116" t="s">
        <v>21</v>
      </c>
      <c r="I13" s="116"/>
      <c r="J13" s="117"/>
      <c r="K13" s="116"/>
      <c r="L13" s="116"/>
      <c r="M13" s="116"/>
      <c r="N13" s="116"/>
      <c r="O13" s="116"/>
    </row>
    <row r="14" spans="1:16" x14ac:dyDescent="0.25">
      <c r="A14" s="65">
        <v>7</v>
      </c>
      <c r="B14" s="78">
        <v>7</v>
      </c>
      <c r="C14" s="257" t="s">
        <v>273</v>
      </c>
      <c r="D14" s="68">
        <v>0</v>
      </c>
      <c r="E14" s="68">
        <v>0.27600000000000002</v>
      </c>
      <c r="F14" s="68">
        <v>0.27600000000000002</v>
      </c>
      <c r="G14" s="248">
        <v>1380</v>
      </c>
      <c r="H14" s="69" t="s">
        <v>20</v>
      </c>
      <c r="I14" s="69"/>
      <c r="J14" s="70"/>
      <c r="K14" s="69"/>
      <c r="L14" s="69"/>
      <c r="M14" s="69"/>
      <c r="N14" s="69"/>
      <c r="O14" s="69"/>
    </row>
    <row r="15" spans="1:16" x14ac:dyDescent="0.25">
      <c r="A15" s="386">
        <v>8</v>
      </c>
      <c r="B15" s="388">
        <v>8</v>
      </c>
      <c r="C15" s="392" t="s">
        <v>48</v>
      </c>
      <c r="D15" s="128">
        <v>0</v>
      </c>
      <c r="E15" s="128">
        <v>0.15</v>
      </c>
      <c r="F15" s="128">
        <v>0.15</v>
      </c>
      <c r="G15" s="258">
        <v>1050</v>
      </c>
      <c r="H15" s="131" t="s">
        <v>20</v>
      </c>
      <c r="I15" s="131"/>
      <c r="J15" s="132"/>
      <c r="K15" s="131"/>
      <c r="L15" s="131"/>
      <c r="M15" s="131"/>
      <c r="N15" s="131"/>
      <c r="O15" s="131"/>
    </row>
    <row r="16" spans="1:16" x14ac:dyDescent="0.25">
      <c r="A16" s="387"/>
      <c r="B16" s="389"/>
      <c r="C16" s="393"/>
      <c r="D16" s="133">
        <v>0.15</v>
      </c>
      <c r="E16" s="133">
        <v>0.26500000000000001</v>
      </c>
      <c r="F16" s="133">
        <v>0.115</v>
      </c>
      <c r="G16" s="232">
        <v>517</v>
      </c>
      <c r="H16" s="136" t="s">
        <v>21</v>
      </c>
      <c r="I16" s="136"/>
      <c r="J16" s="137"/>
      <c r="K16" s="136"/>
      <c r="L16" s="136"/>
      <c r="M16" s="136"/>
      <c r="N16" s="136"/>
      <c r="O16" s="136"/>
    </row>
    <row r="17" spans="1:16" x14ac:dyDescent="0.25">
      <c r="A17" s="65">
        <v>9</v>
      </c>
      <c r="B17" s="78">
        <v>9</v>
      </c>
      <c r="C17" s="112" t="s">
        <v>274</v>
      </c>
      <c r="D17" s="113">
        <v>0</v>
      </c>
      <c r="E17" s="113">
        <v>0.17</v>
      </c>
      <c r="F17" s="113">
        <v>0.17</v>
      </c>
      <c r="G17" s="296">
        <v>540</v>
      </c>
      <c r="H17" s="116" t="s">
        <v>20</v>
      </c>
      <c r="I17" s="116"/>
      <c r="J17" s="117"/>
      <c r="K17" s="116"/>
      <c r="L17" s="116"/>
      <c r="M17" s="116"/>
      <c r="N17" s="116"/>
      <c r="O17" s="116"/>
    </row>
    <row r="18" spans="1:16" x14ac:dyDescent="0.25">
      <c r="A18" s="65">
        <v>10</v>
      </c>
      <c r="B18" s="78">
        <v>10</v>
      </c>
      <c r="C18" s="112" t="s">
        <v>275</v>
      </c>
      <c r="D18" s="113">
        <v>0</v>
      </c>
      <c r="E18" s="113">
        <v>8.3000000000000004E-2</v>
      </c>
      <c r="F18" s="113">
        <v>8.3000000000000004E-2</v>
      </c>
      <c r="G18" s="296">
        <v>216</v>
      </c>
      <c r="H18" s="116" t="s">
        <v>21</v>
      </c>
      <c r="I18" s="116"/>
      <c r="J18" s="117"/>
      <c r="K18" s="116"/>
      <c r="L18" s="116"/>
      <c r="M18" s="116"/>
      <c r="N18" s="116"/>
      <c r="O18" s="116"/>
    </row>
    <row r="19" spans="1:16" x14ac:dyDescent="0.25">
      <c r="A19" s="82"/>
      <c r="B19" s="85"/>
      <c r="C19" s="305"/>
      <c r="D19" s="306"/>
      <c r="E19" s="306"/>
      <c r="F19" s="306"/>
      <c r="G19" s="307"/>
      <c r="H19" s="305"/>
      <c r="I19" s="305"/>
      <c r="J19" s="308"/>
      <c r="K19" s="305"/>
      <c r="L19" s="305"/>
      <c r="M19" s="305"/>
      <c r="N19" s="305"/>
      <c r="O19" s="305"/>
      <c r="P19" s="305"/>
    </row>
    <row r="20" spans="1:16" x14ac:dyDescent="0.25">
      <c r="A20" s="343" t="s">
        <v>276</v>
      </c>
      <c r="B20" s="344"/>
      <c r="C20" s="344"/>
      <c r="D20" s="344"/>
      <c r="E20" s="345"/>
      <c r="F20" s="87">
        <f>SUM(F8:F18)</f>
        <v>3.5370000000000004</v>
      </c>
      <c r="G20" s="88">
        <f>SUM(G8:G18)</f>
        <v>18922</v>
      </c>
      <c r="H20" s="89"/>
      <c r="I20" s="89"/>
      <c r="J20" s="89"/>
      <c r="K20" s="89"/>
      <c r="L20" s="89"/>
      <c r="M20" s="89"/>
      <c r="N20" s="89"/>
      <c r="O20" s="89"/>
      <c r="P20" s="89"/>
    </row>
    <row r="21" spans="1:16" x14ac:dyDescent="0.25">
      <c r="A21" s="346" t="s">
        <v>52</v>
      </c>
      <c r="B21" s="347"/>
      <c r="C21" s="347"/>
      <c r="D21" s="347"/>
      <c r="E21" s="348"/>
      <c r="F21" s="91">
        <f>SUM(F8+F9+F11+F12+F14+F15+F17)</f>
        <v>2.5310000000000001</v>
      </c>
      <c r="G21" s="92">
        <f>SUM(G17,G15,G14,G12,G11,G9,G8)</f>
        <v>14948</v>
      </c>
      <c r="H21" s="89"/>
      <c r="I21" s="89"/>
      <c r="J21" s="89"/>
      <c r="K21" s="89"/>
      <c r="L21" s="89"/>
      <c r="M21" s="89"/>
      <c r="N21" s="89"/>
      <c r="O21" s="89"/>
      <c r="P21" s="89"/>
    </row>
    <row r="22" spans="1:16" x14ac:dyDescent="0.25">
      <c r="A22" s="346" t="s">
        <v>53</v>
      </c>
      <c r="B22" s="347"/>
      <c r="C22" s="347"/>
      <c r="D22" s="347"/>
      <c r="E22" s="348"/>
      <c r="F22" s="93">
        <f>SUM(F10,F13,F16,F18)</f>
        <v>1.006</v>
      </c>
      <c r="G22" s="274">
        <f>SUM(G10,G13,G16,G18)</f>
        <v>3974</v>
      </c>
      <c r="H22" s="89"/>
      <c r="I22" s="89"/>
      <c r="J22" s="89"/>
      <c r="K22" s="89"/>
      <c r="L22" s="89"/>
      <c r="M22" s="89"/>
      <c r="N22" s="89"/>
      <c r="O22" s="89"/>
      <c r="P22" s="89"/>
    </row>
    <row r="24" spans="1:16" x14ac:dyDescent="0.25">
      <c r="A24" s="109"/>
      <c r="B24" s="401" t="s">
        <v>279</v>
      </c>
      <c r="C24" s="401"/>
      <c r="D24" s="401"/>
      <c r="E24" s="401"/>
      <c r="F24" s="401"/>
      <c r="G24" s="401"/>
      <c r="H24" s="401"/>
      <c r="I24" s="401"/>
      <c r="J24" s="401"/>
      <c r="K24" s="401"/>
      <c r="L24" s="401"/>
      <c r="M24" s="401"/>
      <c r="N24" s="401"/>
      <c r="O24" s="401"/>
      <c r="P24" s="401"/>
    </row>
    <row r="25" spans="1:16" x14ac:dyDescent="0.25">
      <c r="A25" s="109"/>
      <c r="B25" s="110"/>
      <c r="C25" s="110"/>
      <c r="D25" s="110"/>
      <c r="E25" s="110"/>
      <c r="F25" s="110"/>
      <c r="G25" s="110"/>
      <c r="H25" s="110"/>
      <c r="I25" s="110"/>
      <c r="J25" s="111"/>
      <c r="K25" s="111"/>
      <c r="L25" s="111"/>
      <c r="M25" s="111"/>
      <c r="N25" s="111"/>
      <c r="O25" s="110"/>
      <c r="P25" s="111"/>
    </row>
    <row r="26" spans="1:16" x14ac:dyDescent="0.25">
      <c r="A26" s="397" t="s">
        <v>0</v>
      </c>
      <c r="B26" s="394" t="s">
        <v>1</v>
      </c>
      <c r="C26" s="394"/>
      <c r="D26" s="398" t="s">
        <v>2</v>
      </c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</row>
    <row r="27" spans="1:16" x14ac:dyDescent="0.25">
      <c r="A27" s="397"/>
      <c r="B27" s="394"/>
      <c r="C27" s="394"/>
      <c r="D27" s="394" t="s">
        <v>3</v>
      </c>
      <c r="E27" s="394"/>
      <c r="F27" s="394"/>
      <c r="G27" s="394"/>
      <c r="H27" s="394"/>
      <c r="I27" s="394" t="s">
        <v>4</v>
      </c>
      <c r="J27" s="394"/>
      <c r="K27" s="394"/>
      <c r="L27" s="394"/>
      <c r="M27" s="394"/>
      <c r="N27" s="394"/>
      <c r="O27" s="394"/>
    </row>
    <row r="28" spans="1:16" x14ac:dyDescent="0.25">
      <c r="A28" s="397"/>
      <c r="B28" s="394"/>
      <c r="C28" s="394"/>
      <c r="D28" s="394" t="s">
        <v>5</v>
      </c>
      <c r="E28" s="394"/>
      <c r="F28" s="394" t="s">
        <v>6</v>
      </c>
      <c r="G28" s="399" t="s">
        <v>7</v>
      </c>
      <c r="H28" s="394" t="s">
        <v>8</v>
      </c>
      <c r="I28" s="394" t="s">
        <v>9</v>
      </c>
      <c r="J28" s="394" t="s">
        <v>10</v>
      </c>
      <c r="K28" s="394"/>
      <c r="L28" s="394" t="s">
        <v>11</v>
      </c>
      <c r="M28" s="394" t="s">
        <v>12</v>
      </c>
      <c r="N28" s="394" t="s">
        <v>13</v>
      </c>
      <c r="O28" s="395" t="s">
        <v>14</v>
      </c>
    </row>
    <row r="29" spans="1:16" ht="33.75" x14ac:dyDescent="0.25">
      <c r="A29" s="397"/>
      <c r="B29" s="394"/>
      <c r="C29" s="394"/>
      <c r="D29" s="1" t="s">
        <v>15</v>
      </c>
      <c r="E29" s="1" t="s">
        <v>16</v>
      </c>
      <c r="F29" s="394"/>
      <c r="G29" s="400"/>
      <c r="H29" s="394"/>
      <c r="I29" s="394"/>
      <c r="J29" s="1" t="s">
        <v>17</v>
      </c>
      <c r="K29" s="1" t="s">
        <v>18</v>
      </c>
      <c r="L29" s="394"/>
      <c r="M29" s="394"/>
      <c r="N29" s="394"/>
      <c r="O29" s="396"/>
    </row>
    <row r="30" spans="1:16" x14ac:dyDescent="0.25">
      <c r="A30" s="2">
        <v>1</v>
      </c>
      <c r="B30" s="385">
        <v>2</v>
      </c>
      <c r="C30" s="385"/>
      <c r="D30" s="3">
        <v>3</v>
      </c>
      <c r="E30" s="4">
        <v>4</v>
      </c>
      <c r="F30" s="4">
        <v>5</v>
      </c>
      <c r="G30" s="4">
        <v>6</v>
      </c>
      <c r="H30" s="3">
        <v>7</v>
      </c>
      <c r="I30" s="3">
        <v>8</v>
      </c>
      <c r="J30" s="4">
        <v>9</v>
      </c>
      <c r="K30" s="4">
        <v>10</v>
      </c>
      <c r="L30" s="4">
        <v>11</v>
      </c>
      <c r="M30" s="4">
        <v>12</v>
      </c>
      <c r="N30" s="4">
        <v>13</v>
      </c>
      <c r="O30" s="4">
        <v>14</v>
      </c>
    </row>
    <row r="31" spans="1:16" x14ac:dyDescent="0.25">
      <c r="A31" s="386">
        <v>1</v>
      </c>
      <c r="B31" s="388">
        <v>1</v>
      </c>
      <c r="C31" s="439" t="s">
        <v>183</v>
      </c>
      <c r="D31" s="118">
        <v>0</v>
      </c>
      <c r="E31" s="118">
        <v>0.15</v>
      </c>
      <c r="F31" s="118">
        <v>0.15</v>
      </c>
      <c r="G31" s="304">
        <v>756</v>
      </c>
      <c r="H31" s="121" t="s">
        <v>21</v>
      </c>
      <c r="I31" s="121"/>
      <c r="J31" s="122"/>
      <c r="K31" s="121"/>
      <c r="L31" s="121"/>
      <c r="M31" s="121"/>
      <c r="N31" s="121"/>
      <c r="O31" s="121"/>
    </row>
    <row r="32" spans="1:16" x14ac:dyDescent="0.25">
      <c r="A32" s="387"/>
      <c r="B32" s="389"/>
      <c r="C32" s="440"/>
      <c r="D32" s="123">
        <v>0.15</v>
      </c>
      <c r="E32" s="123">
        <v>0.22900000000000001</v>
      </c>
      <c r="F32" s="123">
        <v>7.9000000000000001E-2</v>
      </c>
      <c r="G32" s="309">
        <v>398</v>
      </c>
      <c r="H32" s="310" t="s">
        <v>21</v>
      </c>
      <c r="I32" s="126"/>
      <c r="J32" s="127"/>
      <c r="K32" s="126"/>
      <c r="L32" s="126"/>
      <c r="M32" s="126"/>
      <c r="N32" s="126"/>
      <c r="O32" s="126"/>
    </row>
    <row r="33" spans="1:16" x14ac:dyDescent="0.25">
      <c r="A33" s="84"/>
      <c r="B33" s="85"/>
      <c r="C33" s="311"/>
      <c r="D33" s="306"/>
      <c r="E33" s="306"/>
      <c r="F33" s="306"/>
      <c r="G33" s="307"/>
      <c r="H33" s="312"/>
      <c r="I33" s="305"/>
      <c r="J33" s="308"/>
      <c r="K33" s="305"/>
      <c r="L33" s="305"/>
      <c r="M33" s="305"/>
      <c r="N33" s="305"/>
      <c r="O33" s="305"/>
    </row>
    <row r="34" spans="1:16" x14ac:dyDescent="0.25">
      <c r="A34" s="343" t="s">
        <v>278</v>
      </c>
      <c r="B34" s="344"/>
      <c r="C34" s="344"/>
      <c r="D34" s="344"/>
      <c r="E34" s="345"/>
      <c r="F34" s="313">
        <f>SUM(F31:F32)</f>
        <v>0.22899999999999998</v>
      </c>
      <c r="G34" s="314">
        <f>SUM(G31:G32)</f>
        <v>1154</v>
      </c>
      <c r="H34" s="89"/>
      <c r="I34" s="89"/>
      <c r="J34" s="89"/>
      <c r="K34" s="89"/>
      <c r="L34" s="89"/>
      <c r="M34" s="89"/>
      <c r="N34" s="89"/>
      <c r="O34" s="89"/>
      <c r="P34" s="89"/>
    </row>
    <row r="35" spans="1:16" x14ac:dyDescent="0.25">
      <c r="A35" s="346" t="s">
        <v>53</v>
      </c>
      <c r="B35" s="347"/>
      <c r="C35" s="347"/>
      <c r="D35" s="347"/>
      <c r="E35" s="348"/>
      <c r="F35" s="315">
        <v>0.29899999999999999</v>
      </c>
      <c r="G35" s="316">
        <v>1154</v>
      </c>
      <c r="H35" s="89"/>
      <c r="I35" s="89"/>
      <c r="J35" s="89"/>
      <c r="K35" s="89"/>
      <c r="L35" s="89"/>
      <c r="M35" s="89"/>
      <c r="N35" s="89"/>
      <c r="O35" s="89"/>
      <c r="P35" s="89"/>
    </row>
    <row r="38" spans="1:16" x14ac:dyDescent="0.25">
      <c r="A38" s="109"/>
      <c r="B38" s="401" t="s">
        <v>281</v>
      </c>
      <c r="C38" s="401"/>
      <c r="D38" s="401"/>
      <c r="E38" s="401"/>
      <c r="F38" s="401"/>
      <c r="G38" s="401"/>
      <c r="H38" s="401"/>
      <c r="I38" s="401"/>
      <c r="J38" s="401"/>
      <c r="K38" s="401"/>
      <c r="L38" s="401"/>
      <c r="M38" s="401"/>
      <c r="N38" s="401"/>
      <c r="O38" s="401"/>
      <c r="P38" s="401"/>
    </row>
    <row r="39" spans="1:16" x14ac:dyDescent="0.25">
      <c r="A39" s="109"/>
      <c r="B39" s="110"/>
      <c r="C39" s="110"/>
      <c r="D39" s="110"/>
      <c r="E39" s="110"/>
      <c r="F39" s="110"/>
      <c r="G39" s="110"/>
      <c r="H39" s="110"/>
      <c r="I39" s="110"/>
      <c r="J39" s="111"/>
      <c r="K39" s="111"/>
      <c r="L39" s="111"/>
      <c r="M39" s="111"/>
      <c r="N39" s="111"/>
      <c r="O39" s="110"/>
      <c r="P39" s="111"/>
    </row>
    <row r="40" spans="1:16" x14ac:dyDescent="0.25">
      <c r="A40" s="397" t="s">
        <v>0</v>
      </c>
      <c r="B40" s="394" t="s">
        <v>1</v>
      </c>
      <c r="C40" s="394"/>
      <c r="D40" s="398" t="s">
        <v>2</v>
      </c>
      <c r="E40" s="398"/>
      <c r="F40" s="398"/>
      <c r="G40" s="398"/>
      <c r="H40" s="398"/>
      <c r="I40" s="398"/>
      <c r="J40" s="398"/>
      <c r="K40" s="398"/>
      <c r="L40" s="398"/>
      <c r="M40" s="398"/>
      <c r="N40" s="398"/>
      <c r="O40" s="398"/>
    </row>
    <row r="41" spans="1:16" x14ac:dyDescent="0.25">
      <c r="A41" s="397"/>
      <c r="B41" s="394"/>
      <c r="C41" s="394"/>
      <c r="D41" s="394" t="s">
        <v>3</v>
      </c>
      <c r="E41" s="394"/>
      <c r="F41" s="394"/>
      <c r="G41" s="394"/>
      <c r="H41" s="394"/>
      <c r="I41" s="394" t="s">
        <v>4</v>
      </c>
      <c r="J41" s="394"/>
      <c r="K41" s="394"/>
      <c r="L41" s="394"/>
      <c r="M41" s="394"/>
      <c r="N41" s="394"/>
      <c r="O41" s="394"/>
    </row>
    <row r="42" spans="1:16" x14ac:dyDescent="0.25">
      <c r="A42" s="397"/>
      <c r="B42" s="394"/>
      <c r="C42" s="394"/>
      <c r="D42" s="394" t="s">
        <v>5</v>
      </c>
      <c r="E42" s="394"/>
      <c r="F42" s="394" t="s">
        <v>6</v>
      </c>
      <c r="G42" s="399" t="s">
        <v>7</v>
      </c>
      <c r="H42" s="394" t="s">
        <v>8</v>
      </c>
      <c r="I42" s="394" t="s">
        <v>9</v>
      </c>
      <c r="J42" s="394" t="s">
        <v>10</v>
      </c>
      <c r="K42" s="394"/>
      <c r="L42" s="394" t="s">
        <v>11</v>
      </c>
      <c r="M42" s="394" t="s">
        <v>12</v>
      </c>
      <c r="N42" s="394" t="s">
        <v>13</v>
      </c>
      <c r="O42" s="395" t="s">
        <v>14</v>
      </c>
    </row>
    <row r="43" spans="1:16" ht="33.75" x14ac:dyDescent="0.25">
      <c r="A43" s="397"/>
      <c r="B43" s="394"/>
      <c r="C43" s="394"/>
      <c r="D43" s="1" t="s">
        <v>15</v>
      </c>
      <c r="E43" s="1" t="s">
        <v>16</v>
      </c>
      <c r="F43" s="394"/>
      <c r="G43" s="400"/>
      <c r="H43" s="394"/>
      <c r="I43" s="394"/>
      <c r="J43" s="1" t="s">
        <v>17</v>
      </c>
      <c r="K43" s="1" t="s">
        <v>18</v>
      </c>
      <c r="L43" s="394"/>
      <c r="M43" s="394"/>
      <c r="N43" s="394"/>
      <c r="O43" s="396"/>
    </row>
    <row r="44" spans="1:16" x14ac:dyDescent="0.25">
      <c r="A44" s="2">
        <v>1</v>
      </c>
      <c r="B44" s="385">
        <v>2</v>
      </c>
      <c r="C44" s="385"/>
      <c r="D44" s="3">
        <v>3</v>
      </c>
      <c r="E44" s="4">
        <v>4</v>
      </c>
      <c r="F44" s="4">
        <v>5</v>
      </c>
      <c r="G44" s="4">
        <v>6</v>
      </c>
      <c r="H44" s="3">
        <v>7</v>
      </c>
      <c r="I44" s="3">
        <v>8</v>
      </c>
      <c r="J44" s="4">
        <v>9</v>
      </c>
      <c r="K44" s="4">
        <v>10</v>
      </c>
      <c r="L44" s="4">
        <v>11</v>
      </c>
      <c r="M44" s="4">
        <v>12</v>
      </c>
      <c r="N44" s="4">
        <v>13</v>
      </c>
      <c r="O44" s="4">
        <v>14</v>
      </c>
    </row>
    <row r="45" spans="1:16" x14ac:dyDescent="0.25">
      <c r="A45" s="248">
        <v>1</v>
      </c>
      <c r="B45" s="66">
        <v>1</v>
      </c>
      <c r="C45" s="112" t="s">
        <v>182</v>
      </c>
      <c r="D45" s="113">
        <v>0</v>
      </c>
      <c r="E45" s="296">
        <v>0.20799999999999999</v>
      </c>
      <c r="F45" s="296">
        <v>0.20799999999999999</v>
      </c>
      <c r="G45" s="296">
        <v>1040</v>
      </c>
      <c r="H45" s="116" t="s">
        <v>21</v>
      </c>
      <c r="I45" s="116"/>
      <c r="J45" s="117"/>
      <c r="K45" s="116"/>
      <c r="L45" s="116"/>
      <c r="M45" s="116"/>
      <c r="N45" s="116"/>
      <c r="O45" s="116"/>
    </row>
    <row r="46" spans="1:16" x14ac:dyDescent="0.25">
      <c r="A46" s="83"/>
      <c r="B46" s="84"/>
      <c r="C46" s="305"/>
      <c r="D46" s="306"/>
      <c r="E46" s="306"/>
      <c r="F46" s="306"/>
      <c r="G46" s="307"/>
      <c r="H46" s="305"/>
      <c r="I46" s="305"/>
      <c r="J46" s="308"/>
      <c r="K46" s="305"/>
      <c r="L46" s="305"/>
      <c r="M46" s="305"/>
      <c r="N46" s="305"/>
      <c r="O46" s="305"/>
      <c r="P46" s="305"/>
    </row>
    <row r="47" spans="1:16" x14ac:dyDescent="0.25">
      <c r="A47" s="343" t="s">
        <v>280</v>
      </c>
      <c r="B47" s="344"/>
      <c r="C47" s="344"/>
      <c r="D47" s="344"/>
      <c r="E47" s="345"/>
      <c r="F47" s="317">
        <v>0.20799999999999999</v>
      </c>
      <c r="G47" s="140">
        <v>1040</v>
      </c>
      <c r="H47" s="89"/>
      <c r="I47" s="89"/>
      <c r="J47" s="89"/>
      <c r="K47" s="89"/>
      <c r="L47" s="89"/>
      <c r="M47" s="89"/>
      <c r="N47" s="89"/>
      <c r="O47" s="89"/>
      <c r="P47" s="89"/>
    </row>
    <row r="48" spans="1:16" x14ac:dyDescent="0.25">
      <c r="A48" s="346" t="s">
        <v>53</v>
      </c>
      <c r="B48" s="347"/>
      <c r="C48" s="347"/>
      <c r="D48" s="347"/>
      <c r="E48" s="348"/>
      <c r="F48" s="318">
        <f>F45</f>
        <v>0.20799999999999999</v>
      </c>
      <c r="G48" s="316">
        <v>1040</v>
      </c>
      <c r="H48" s="89"/>
      <c r="I48" s="89"/>
      <c r="J48" s="89"/>
      <c r="K48" s="89"/>
      <c r="L48" s="89"/>
      <c r="M48" s="89"/>
      <c r="N48" s="89"/>
      <c r="O48" s="89"/>
      <c r="P48" s="89"/>
    </row>
    <row r="50" spans="1:15" x14ac:dyDescent="0.25">
      <c r="A50" s="145"/>
      <c r="B50" s="352" t="s">
        <v>286</v>
      </c>
      <c r="C50" s="352"/>
      <c r="D50" s="352"/>
      <c r="E50" s="352"/>
      <c r="F50" s="352"/>
      <c r="G50" s="352"/>
      <c r="H50" s="352"/>
      <c r="I50" s="352"/>
      <c r="J50" s="352"/>
      <c r="K50" s="352"/>
      <c r="L50" s="352"/>
      <c r="M50" s="352"/>
      <c r="N50" s="352"/>
      <c r="O50" s="352"/>
    </row>
    <row r="51" spans="1:15" x14ac:dyDescent="0.25">
      <c r="A51" s="145"/>
      <c r="B51" s="146"/>
      <c r="C51" s="146"/>
      <c r="D51" s="146"/>
      <c r="E51" s="146"/>
      <c r="F51" s="146"/>
      <c r="G51" s="146"/>
      <c r="H51" s="146"/>
      <c r="I51" s="146"/>
      <c r="J51" s="147"/>
      <c r="K51" s="147"/>
      <c r="L51" s="147"/>
      <c r="M51" s="147"/>
      <c r="N51" s="147"/>
      <c r="O51" s="146"/>
    </row>
    <row r="52" spans="1:15" x14ac:dyDescent="0.25">
      <c r="A52" s="368" t="s">
        <v>0</v>
      </c>
      <c r="B52" s="375" t="s">
        <v>63</v>
      </c>
      <c r="C52" s="376"/>
      <c r="D52" s="381" t="s">
        <v>64</v>
      </c>
      <c r="E52" s="382"/>
      <c r="F52" s="382"/>
      <c r="G52" s="382"/>
      <c r="H52" s="382"/>
      <c r="I52" s="382"/>
      <c r="J52" s="382"/>
      <c r="K52" s="382"/>
      <c r="L52" s="382"/>
      <c r="M52" s="382"/>
      <c r="N52" s="383"/>
    </row>
    <row r="53" spans="1:15" x14ac:dyDescent="0.25">
      <c r="A53" s="374"/>
      <c r="B53" s="377"/>
      <c r="C53" s="378"/>
      <c r="D53" s="353" t="s">
        <v>65</v>
      </c>
      <c r="E53" s="384"/>
      <c r="F53" s="384"/>
      <c r="G53" s="373"/>
      <c r="H53" s="353" t="s">
        <v>4</v>
      </c>
      <c r="I53" s="384"/>
      <c r="J53" s="384"/>
      <c r="K53" s="384"/>
      <c r="L53" s="384"/>
      <c r="M53" s="384"/>
      <c r="N53" s="373"/>
    </row>
    <row r="54" spans="1:15" x14ac:dyDescent="0.25">
      <c r="A54" s="374"/>
      <c r="B54" s="377"/>
      <c r="C54" s="378"/>
      <c r="D54" s="353" t="s">
        <v>5</v>
      </c>
      <c r="E54" s="373"/>
      <c r="F54" s="368" t="s">
        <v>6</v>
      </c>
      <c r="G54" s="368" t="s">
        <v>8</v>
      </c>
      <c r="H54" s="368" t="s">
        <v>9</v>
      </c>
      <c r="I54" s="353" t="s">
        <v>10</v>
      </c>
      <c r="J54" s="373"/>
      <c r="K54" s="368" t="s">
        <v>11</v>
      </c>
      <c r="L54" s="368" t="s">
        <v>7</v>
      </c>
      <c r="M54" s="368" t="s">
        <v>13</v>
      </c>
      <c r="N54" s="350" t="s">
        <v>14</v>
      </c>
    </row>
    <row r="55" spans="1:15" ht="33.75" x14ac:dyDescent="0.25">
      <c r="A55" s="369"/>
      <c r="B55" s="379"/>
      <c r="C55" s="380"/>
      <c r="D55" s="148" t="s">
        <v>15</v>
      </c>
      <c r="E55" s="148" t="s">
        <v>16</v>
      </c>
      <c r="F55" s="369"/>
      <c r="G55" s="369"/>
      <c r="H55" s="369"/>
      <c r="I55" s="148" t="s">
        <v>17</v>
      </c>
      <c r="J55" s="148" t="s">
        <v>18</v>
      </c>
      <c r="K55" s="369"/>
      <c r="L55" s="369"/>
      <c r="M55" s="369"/>
      <c r="N55" s="351"/>
    </row>
    <row r="56" spans="1:15" x14ac:dyDescent="0.25">
      <c r="A56" s="149">
        <v>1</v>
      </c>
      <c r="B56" s="342">
        <v>2</v>
      </c>
      <c r="C56" s="342"/>
      <c r="D56" s="149">
        <v>3</v>
      </c>
      <c r="E56" s="149">
        <v>4</v>
      </c>
      <c r="F56" s="150">
        <v>5</v>
      </c>
      <c r="G56" s="149">
        <v>6</v>
      </c>
      <c r="H56" s="149">
        <v>7</v>
      </c>
      <c r="I56" s="149">
        <v>8</v>
      </c>
      <c r="J56" s="149">
        <v>9</v>
      </c>
      <c r="K56" s="149">
        <v>10</v>
      </c>
      <c r="L56" s="149">
        <v>11</v>
      </c>
      <c r="M56" s="149">
        <v>12</v>
      </c>
      <c r="N56" s="149">
        <v>13</v>
      </c>
    </row>
    <row r="57" spans="1:15" x14ac:dyDescent="0.25">
      <c r="A57" s="155">
        <v>1</v>
      </c>
      <c r="B57" s="319" t="s">
        <v>282</v>
      </c>
      <c r="C57" s="153" t="s">
        <v>283</v>
      </c>
      <c r="D57" s="154">
        <v>0</v>
      </c>
      <c r="E57" s="154">
        <v>0.11</v>
      </c>
      <c r="F57" s="154">
        <f t="shared" ref="F57:F59" si="0">E57-D57</f>
        <v>0.11</v>
      </c>
      <c r="G57" s="155" t="s">
        <v>21</v>
      </c>
      <c r="H57" s="155"/>
      <c r="I57" s="155"/>
      <c r="J57" s="155"/>
      <c r="K57" s="155"/>
      <c r="L57" s="155"/>
      <c r="M57" s="155"/>
      <c r="N57" s="155"/>
    </row>
    <row r="58" spans="1:15" x14ac:dyDescent="0.25">
      <c r="A58" s="438">
        <v>2</v>
      </c>
      <c r="B58" s="426" t="s">
        <v>284</v>
      </c>
      <c r="C58" s="359" t="s">
        <v>285</v>
      </c>
      <c r="D58" s="161">
        <v>0</v>
      </c>
      <c r="E58" s="161">
        <v>0.3</v>
      </c>
      <c r="F58" s="161">
        <f t="shared" si="0"/>
        <v>0.3</v>
      </c>
      <c r="G58" s="162" t="s">
        <v>21</v>
      </c>
      <c r="H58" s="162"/>
      <c r="I58" s="162"/>
      <c r="J58" s="162"/>
      <c r="K58" s="162"/>
      <c r="L58" s="162"/>
      <c r="M58" s="162"/>
      <c r="N58" s="162"/>
    </row>
    <row r="59" spans="1:15" x14ac:dyDescent="0.25">
      <c r="A59" s="438"/>
      <c r="B59" s="426"/>
      <c r="C59" s="360"/>
      <c r="D59" s="158">
        <v>0.3</v>
      </c>
      <c r="E59" s="158">
        <v>0.94</v>
      </c>
      <c r="F59" s="158">
        <f t="shared" si="0"/>
        <v>0.6399999999999999</v>
      </c>
      <c r="G59" s="159" t="s">
        <v>44</v>
      </c>
      <c r="H59" s="159"/>
      <c r="I59" s="159"/>
      <c r="J59" s="159"/>
      <c r="K59" s="159"/>
      <c r="L59" s="159"/>
      <c r="M59" s="159"/>
      <c r="N59" s="159"/>
    </row>
    <row r="60" spans="1:15" x14ac:dyDescent="0.25">
      <c r="A60" s="170"/>
      <c r="B60" s="171"/>
      <c r="C60" s="171"/>
      <c r="D60" s="171"/>
      <c r="E60" s="171"/>
      <c r="F60" s="171"/>
      <c r="G60" s="172"/>
      <c r="H60" s="171"/>
      <c r="I60" s="171"/>
      <c r="J60" s="171"/>
      <c r="K60" s="171"/>
      <c r="L60" s="171"/>
      <c r="M60" s="171"/>
      <c r="N60" s="171"/>
    </row>
    <row r="61" spans="1:15" x14ac:dyDescent="0.25">
      <c r="A61" s="343" t="s">
        <v>83</v>
      </c>
      <c r="B61" s="344"/>
      <c r="C61" s="344"/>
      <c r="D61" s="344"/>
      <c r="E61" s="345"/>
      <c r="F61" s="174">
        <f>SUM(F57:F59)</f>
        <v>1.0499999999999998</v>
      </c>
      <c r="G61" s="175"/>
      <c r="H61" s="147"/>
      <c r="I61" s="147"/>
      <c r="J61" s="176" t="s">
        <v>84</v>
      </c>
      <c r="K61" s="177">
        <v>0</v>
      </c>
      <c r="L61" s="177">
        <v>0</v>
      </c>
      <c r="M61" s="178"/>
      <c r="N61" s="147"/>
      <c r="O61" s="147"/>
    </row>
    <row r="62" spans="1:15" x14ac:dyDescent="0.25">
      <c r="A62" s="346" t="s">
        <v>52</v>
      </c>
      <c r="B62" s="347"/>
      <c r="C62" s="347"/>
      <c r="D62" s="347"/>
      <c r="E62" s="348"/>
      <c r="F62" s="179">
        <v>0</v>
      </c>
      <c r="G62" s="180"/>
      <c r="H62" s="147"/>
      <c r="I62" s="147"/>
      <c r="J62" s="363"/>
      <c r="K62" s="363"/>
      <c r="L62" s="363"/>
      <c r="M62" s="363"/>
      <c r="N62" s="147"/>
      <c r="O62" s="147"/>
    </row>
    <row r="63" spans="1:15" x14ac:dyDescent="0.25">
      <c r="A63" s="346" t="s">
        <v>53</v>
      </c>
      <c r="B63" s="347"/>
      <c r="C63" s="347"/>
      <c r="D63" s="347"/>
      <c r="E63" s="348"/>
      <c r="F63" s="181">
        <f>SUM(F57:F58)</f>
        <v>0.41</v>
      </c>
      <c r="G63" s="182"/>
      <c r="H63" s="183"/>
      <c r="I63" s="147"/>
      <c r="J63" s="147"/>
      <c r="K63" s="147"/>
      <c r="L63" s="147"/>
      <c r="M63" s="147"/>
      <c r="N63" s="147"/>
      <c r="O63" s="147"/>
    </row>
    <row r="64" spans="1:15" x14ac:dyDescent="0.25">
      <c r="A64" s="184" t="s">
        <v>85</v>
      </c>
      <c r="B64" s="185"/>
      <c r="C64" s="185"/>
      <c r="D64" s="185"/>
      <c r="E64" s="186"/>
      <c r="F64" s="181">
        <v>0</v>
      </c>
      <c r="G64" s="182"/>
      <c r="H64" s="147"/>
      <c r="I64" s="147"/>
      <c r="J64" s="147"/>
      <c r="K64" s="147"/>
      <c r="L64" s="147"/>
      <c r="M64" s="147"/>
      <c r="N64" s="147"/>
      <c r="O64" s="147"/>
    </row>
    <row r="65" spans="1:15" x14ac:dyDescent="0.25">
      <c r="A65" s="346" t="s">
        <v>54</v>
      </c>
      <c r="B65" s="347"/>
      <c r="C65" s="347"/>
      <c r="D65" s="347"/>
      <c r="E65" s="348"/>
      <c r="F65" s="181">
        <f>F59</f>
        <v>0.6399999999999999</v>
      </c>
      <c r="G65" s="207"/>
      <c r="H65" s="147"/>
      <c r="I65" s="147"/>
      <c r="J65" s="147"/>
      <c r="K65" s="147"/>
      <c r="L65" s="147"/>
      <c r="M65" s="147"/>
      <c r="N65" s="147"/>
      <c r="O65" s="147"/>
    </row>
    <row r="67" spans="1:15" x14ac:dyDescent="0.25">
      <c r="A67" s="145"/>
      <c r="B67" s="352" t="s">
        <v>299</v>
      </c>
      <c r="C67" s="352"/>
      <c r="D67" s="352"/>
      <c r="E67" s="352"/>
      <c r="F67" s="352"/>
      <c r="G67" s="352"/>
      <c r="H67" s="352"/>
      <c r="I67" s="352"/>
      <c r="J67" s="352"/>
      <c r="K67" s="352"/>
      <c r="L67" s="352"/>
      <c r="M67" s="352"/>
      <c r="N67" s="352"/>
      <c r="O67" s="352"/>
    </row>
    <row r="68" spans="1:15" x14ac:dyDescent="0.25">
      <c r="A68" s="145"/>
      <c r="B68" s="146"/>
      <c r="C68" s="146"/>
      <c r="D68" s="146"/>
      <c r="E68" s="146"/>
      <c r="F68" s="146"/>
      <c r="G68" s="146"/>
      <c r="H68" s="146"/>
      <c r="I68" s="146"/>
      <c r="J68" s="147"/>
      <c r="K68" s="147"/>
      <c r="L68" s="147"/>
      <c r="M68" s="147"/>
      <c r="N68" s="147"/>
      <c r="O68" s="146"/>
    </row>
    <row r="69" spans="1:15" x14ac:dyDescent="0.25">
      <c r="A69" s="353" t="s">
        <v>0</v>
      </c>
      <c r="B69" s="349" t="s">
        <v>63</v>
      </c>
      <c r="C69" s="349"/>
      <c r="D69" s="354" t="s">
        <v>64</v>
      </c>
      <c r="E69" s="354"/>
      <c r="F69" s="354"/>
      <c r="G69" s="354"/>
      <c r="H69" s="354"/>
      <c r="I69" s="354"/>
      <c r="J69" s="354"/>
      <c r="K69" s="354"/>
      <c r="L69" s="354"/>
      <c r="M69" s="354"/>
      <c r="N69" s="354"/>
    </row>
    <row r="70" spans="1:15" x14ac:dyDescent="0.25">
      <c r="A70" s="353"/>
      <c r="B70" s="349"/>
      <c r="C70" s="349"/>
      <c r="D70" s="349" t="s">
        <v>65</v>
      </c>
      <c r="E70" s="349"/>
      <c r="F70" s="349"/>
      <c r="G70" s="349"/>
      <c r="H70" s="349" t="s">
        <v>4</v>
      </c>
      <c r="I70" s="349"/>
      <c r="J70" s="349"/>
      <c r="K70" s="349"/>
      <c r="L70" s="349"/>
      <c r="M70" s="349"/>
      <c r="N70" s="349"/>
    </row>
    <row r="71" spans="1:15" x14ac:dyDescent="0.25">
      <c r="A71" s="353"/>
      <c r="B71" s="349"/>
      <c r="C71" s="349"/>
      <c r="D71" s="349" t="s">
        <v>5</v>
      </c>
      <c r="E71" s="349"/>
      <c r="F71" s="349" t="s">
        <v>6</v>
      </c>
      <c r="G71" s="349" t="s">
        <v>8</v>
      </c>
      <c r="H71" s="349" t="s">
        <v>9</v>
      </c>
      <c r="I71" s="349" t="s">
        <v>10</v>
      </c>
      <c r="J71" s="349"/>
      <c r="K71" s="349" t="s">
        <v>11</v>
      </c>
      <c r="L71" s="349" t="s">
        <v>7</v>
      </c>
      <c r="M71" s="349" t="s">
        <v>13</v>
      </c>
      <c r="N71" s="350" t="s">
        <v>14</v>
      </c>
    </row>
    <row r="72" spans="1:15" ht="33.75" x14ac:dyDescent="0.25">
      <c r="A72" s="353"/>
      <c r="B72" s="349"/>
      <c r="C72" s="349"/>
      <c r="D72" s="148" t="s">
        <v>15</v>
      </c>
      <c r="E72" s="148" t="s">
        <v>16</v>
      </c>
      <c r="F72" s="349"/>
      <c r="G72" s="349"/>
      <c r="H72" s="349"/>
      <c r="I72" s="148" t="s">
        <v>17</v>
      </c>
      <c r="J72" s="148" t="s">
        <v>18</v>
      </c>
      <c r="K72" s="349"/>
      <c r="L72" s="349"/>
      <c r="M72" s="349"/>
      <c r="N72" s="351"/>
    </row>
    <row r="73" spans="1:15" x14ac:dyDescent="0.25">
      <c r="A73" s="149">
        <v>1</v>
      </c>
      <c r="B73" s="342">
        <v>2</v>
      </c>
      <c r="C73" s="342"/>
      <c r="D73" s="149">
        <v>3</v>
      </c>
      <c r="E73" s="149">
        <v>4</v>
      </c>
      <c r="F73" s="150">
        <v>5</v>
      </c>
      <c r="G73" s="149">
        <v>6</v>
      </c>
      <c r="H73" s="149">
        <v>7</v>
      </c>
      <c r="I73" s="149">
        <v>8</v>
      </c>
      <c r="J73" s="149">
        <v>9</v>
      </c>
      <c r="K73" s="149">
        <v>10</v>
      </c>
      <c r="L73" s="149">
        <v>11</v>
      </c>
      <c r="M73" s="149">
        <v>12</v>
      </c>
      <c r="N73" s="149">
        <v>13</v>
      </c>
    </row>
    <row r="74" spans="1:15" ht="22.5" x14ac:dyDescent="0.25">
      <c r="A74" s="187">
        <v>1</v>
      </c>
      <c r="B74" s="187" t="s">
        <v>287</v>
      </c>
      <c r="C74" s="157" t="s">
        <v>288</v>
      </c>
      <c r="D74" s="188">
        <v>0.33</v>
      </c>
      <c r="E74" s="188">
        <v>0.71</v>
      </c>
      <c r="F74" s="188">
        <f t="shared" ref="F74:F81" si="1">E74-D74</f>
        <v>0.37999999999999995</v>
      </c>
      <c r="G74" s="152" t="s">
        <v>21</v>
      </c>
      <c r="H74" s="152"/>
      <c r="I74" s="152"/>
      <c r="J74" s="152"/>
      <c r="K74" s="152"/>
      <c r="L74" s="152"/>
      <c r="M74" s="152"/>
      <c r="N74" s="155"/>
    </row>
    <row r="75" spans="1:15" x14ac:dyDescent="0.25">
      <c r="A75" s="357">
        <v>2</v>
      </c>
      <c r="B75" s="357" t="s">
        <v>289</v>
      </c>
      <c r="C75" s="359" t="s">
        <v>290</v>
      </c>
      <c r="D75" s="200">
        <v>0</v>
      </c>
      <c r="E75" s="200">
        <v>0.05</v>
      </c>
      <c r="F75" s="200">
        <f t="shared" si="1"/>
        <v>0.05</v>
      </c>
      <c r="G75" s="201" t="s">
        <v>20</v>
      </c>
      <c r="H75" s="201"/>
      <c r="I75" s="201"/>
      <c r="J75" s="201"/>
      <c r="K75" s="201"/>
      <c r="L75" s="201"/>
      <c r="M75" s="201"/>
      <c r="N75" s="320"/>
    </row>
    <row r="76" spans="1:15" x14ac:dyDescent="0.25">
      <c r="A76" s="361"/>
      <c r="B76" s="361"/>
      <c r="C76" s="362"/>
      <c r="D76" s="204">
        <v>0.05</v>
      </c>
      <c r="E76" s="204">
        <v>0.57999999999999996</v>
      </c>
      <c r="F76" s="204">
        <f t="shared" si="1"/>
        <v>0.52999999999999992</v>
      </c>
      <c r="G76" s="205" t="s">
        <v>21</v>
      </c>
      <c r="H76" s="205"/>
      <c r="I76" s="205"/>
      <c r="J76" s="205"/>
      <c r="K76" s="205"/>
      <c r="L76" s="205"/>
      <c r="M76" s="205"/>
      <c r="N76" s="321"/>
    </row>
    <row r="77" spans="1:15" x14ac:dyDescent="0.25">
      <c r="A77" s="358"/>
      <c r="B77" s="358"/>
      <c r="C77" s="360"/>
      <c r="D77" s="194">
        <v>0.57999999999999996</v>
      </c>
      <c r="E77" s="194">
        <v>0.96</v>
      </c>
      <c r="F77" s="194">
        <f t="shared" si="1"/>
        <v>0.38</v>
      </c>
      <c r="G77" s="195" t="s">
        <v>44</v>
      </c>
      <c r="H77" s="195"/>
      <c r="I77" s="195"/>
      <c r="J77" s="195"/>
      <c r="K77" s="195"/>
      <c r="L77" s="195"/>
      <c r="M77" s="195"/>
      <c r="N77" s="159"/>
    </row>
    <row r="78" spans="1:15" ht="22.5" x14ac:dyDescent="0.25">
      <c r="A78" s="187">
        <v>3</v>
      </c>
      <c r="B78" s="187" t="s">
        <v>291</v>
      </c>
      <c r="C78" s="157" t="s">
        <v>292</v>
      </c>
      <c r="D78" s="188">
        <v>0</v>
      </c>
      <c r="E78" s="188">
        <v>0.39</v>
      </c>
      <c r="F78" s="188">
        <f t="shared" si="1"/>
        <v>0.39</v>
      </c>
      <c r="G78" s="152" t="s">
        <v>44</v>
      </c>
      <c r="H78" s="152"/>
      <c r="I78" s="152"/>
      <c r="J78" s="152"/>
      <c r="K78" s="152"/>
      <c r="L78" s="152"/>
      <c r="M78" s="152"/>
      <c r="N78" s="155"/>
    </row>
    <row r="79" spans="1:15" ht="22.5" x14ac:dyDescent="0.25">
      <c r="A79" s="187">
        <v>4</v>
      </c>
      <c r="B79" s="187" t="s">
        <v>293</v>
      </c>
      <c r="C79" s="157" t="s">
        <v>294</v>
      </c>
      <c r="D79" s="188">
        <v>0</v>
      </c>
      <c r="E79" s="188">
        <v>0.22</v>
      </c>
      <c r="F79" s="188">
        <f t="shared" si="1"/>
        <v>0.22</v>
      </c>
      <c r="G79" s="152" t="s">
        <v>21</v>
      </c>
      <c r="H79" s="152"/>
      <c r="I79" s="152"/>
      <c r="J79" s="152"/>
      <c r="K79" s="152"/>
      <c r="L79" s="152"/>
      <c r="M79" s="152"/>
      <c r="N79" s="155"/>
    </row>
    <row r="80" spans="1:15" ht="33.75" x14ac:dyDescent="0.25">
      <c r="A80" s="187">
        <v>5</v>
      </c>
      <c r="B80" s="187" t="s">
        <v>295</v>
      </c>
      <c r="C80" s="157" t="s">
        <v>296</v>
      </c>
      <c r="D80" s="188">
        <v>0</v>
      </c>
      <c r="E80" s="188">
        <v>1.1000000000000001</v>
      </c>
      <c r="F80" s="188">
        <f t="shared" si="1"/>
        <v>1.1000000000000001</v>
      </c>
      <c r="G80" s="152" t="s">
        <v>21</v>
      </c>
      <c r="H80" s="152"/>
      <c r="I80" s="152"/>
      <c r="J80" s="152"/>
      <c r="K80" s="152"/>
      <c r="L80" s="152"/>
      <c r="M80" s="152"/>
      <c r="N80" s="155"/>
    </row>
    <row r="81" spans="1:15" ht="22.5" x14ac:dyDescent="0.25">
      <c r="A81" s="187">
        <v>6</v>
      </c>
      <c r="B81" s="187" t="s">
        <v>297</v>
      </c>
      <c r="C81" s="157" t="s">
        <v>298</v>
      </c>
      <c r="D81" s="188">
        <v>0</v>
      </c>
      <c r="E81" s="188">
        <v>1.17</v>
      </c>
      <c r="F81" s="188">
        <f t="shared" si="1"/>
        <v>1.17</v>
      </c>
      <c r="G81" s="152" t="s">
        <v>44</v>
      </c>
      <c r="H81" s="152"/>
      <c r="I81" s="152"/>
      <c r="J81" s="152"/>
      <c r="K81" s="152"/>
      <c r="L81" s="152"/>
      <c r="M81" s="152"/>
      <c r="N81" s="155"/>
    </row>
    <row r="82" spans="1:15" x14ac:dyDescent="0.25">
      <c r="A82" s="170"/>
      <c r="B82" s="171"/>
      <c r="C82" s="171"/>
      <c r="D82" s="171"/>
      <c r="E82" s="171"/>
      <c r="F82" s="171"/>
      <c r="G82" s="172"/>
      <c r="H82" s="171"/>
      <c r="I82" s="171"/>
      <c r="J82" s="171"/>
      <c r="K82" s="171"/>
      <c r="L82" s="171"/>
      <c r="M82" s="171"/>
      <c r="N82" s="171"/>
    </row>
    <row r="83" spans="1:15" x14ac:dyDescent="0.25">
      <c r="A83" s="343" t="s">
        <v>156</v>
      </c>
      <c r="B83" s="344"/>
      <c r="C83" s="344"/>
      <c r="D83" s="344"/>
      <c r="E83" s="345"/>
      <c r="F83" s="174">
        <f>SUM(F74:F81)</f>
        <v>4.22</v>
      </c>
      <c r="G83" s="175"/>
      <c r="H83" s="147"/>
      <c r="I83" s="147"/>
      <c r="J83" s="176" t="s">
        <v>84</v>
      </c>
      <c r="K83" s="206">
        <v>0</v>
      </c>
      <c r="L83" s="206">
        <v>0</v>
      </c>
      <c r="M83" s="147"/>
      <c r="N83" s="147"/>
    </row>
    <row r="84" spans="1:15" x14ac:dyDescent="0.25">
      <c r="A84" s="346" t="s">
        <v>52</v>
      </c>
      <c r="B84" s="347"/>
      <c r="C84" s="347"/>
      <c r="D84" s="347"/>
      <c r="E84" s="348"/>
      <c r="F84" s="179">
        <f>F75</f>
        <v>0.05</v>
      </c>
      <c r="G84" s="180"/>
      <c r="H84" s="147"/>
      <c r="I84" s="147"/>
      <c r="J84" s="147"/>
      <c r="K84" s="147"/>
      <c r="L84" s="147"/>
      <c r="M84" s="147"/>
      <c r="N84" s="147"/>
      <c r="O84" s="147"/>
    </row>
    <row r="85" spans="1:15" x14ac:dyDescent="0.25">
      <c r="A85" s="346" t="s">
        <v>53</v>
      </c>
      <c r="B85" s="347"/>
      <c r="C85" s="347"/>
      <c r="D85" s="347"/>
      <c r="E85" s="348"/>
      <c r="F85" s="181">
        <f>F74+F76+F79+F80</f>
        <v>2.23</v>
      </c>
      <c r="G85" s="182"/>
      <c r="H85" s="147"/>
      <c r="I85" s="147"/>
      <c r="J85" s="147"/>
      <c r="K85" s="147"/>
      <c r="L85" s="147"/>
      <c r="M85" s="147"/>
      <c r="N85" s="147"/>
      <c r="O85" s="147"/>
    </row>
    <row r="86" spans="1:15" x14ac:dyDescent="0.25">
      <c r="A86" s="184" t="s">
        <v>85</v>
      </c>
      <c r="B86" s="185"/>
      <c r="C86" s="185"/>
      <c r="D86" s="185"/>
      <c r="E86" s="186"/>
      <c r="F86" s="181">
        <v>0</v>
      </c>
      <c r="G86" s="182"/>
      <c r="H86" s="147"/>
      <c r="I86" s="147"/>
      <c r="J86" s="147"/>
      <c r="K86" s="147"/>
      <c r="L86" s="147"/>
      <c r="M86" s="147"/>
      <c r="N86" s="147"/>
      <c r="O86" s="147"/>
    </row>
    <row r="87" spans="1:15" x14ac:dyDescent="0.25">
      <c r="A87" s="346" t="s">
        <v>54</v>
      </c>
      <c r="B87" s="347"/>
      <c r="C87" s="347"/>
      <c r="D87" s="347"/>
      <c r="E87" s="348"/>
      <c r="F87" s="181">
        <f>F77+F78+F81</f>
        <v>1.94</v>
      </c>
      <c r="G87" s="207"/>
      <c r="H87" s="147"/>
      <c r="I87" s="147"/>
      <c r="J87" s="147"/>
      <c r="K87" s="147"/>
      <c r="L87" s="147"/>
      <c r="M87" s="147"/>
      <c r="N87" s="147"/>
      <c r="O87" s="147"/>
    </row>
    <row r="89" spans="1:15" x14ac:dyDescent="0.25">
      <c r="A89" s="145"/>
      <c r="B89" s="352" t="s">
        <v>340</v>
      </c>
      <c r="C89" s="352"/>
      <c r="D89" s="352"/>
      <c r="E89" s="352"/>
      <c r="F89" s="352"/>
      <c r="G89" s="352"/>
      <c r="H89" s="352"/>
      <c r="I89" s="352"/>
      <c r="J89" s="352"/>
      <c r="K89" s="352"/>
      <c r="L89" s="352"/>
      <c r="M89" s="352"/>
      <c r="N89" s="352"/>
      <c r="O89" s="352"/>
    </row>
    <row r="90" spans="1:15" x14ac:dyDescent="0.25">
      <c r="A90" s="145"/>
      <c r="B90" s="146"/>
      <c r="C90" s="146"/>
      <c r="D90" s="146"/>
      <c r="E90" s="146"/>
      <c r="F90" s="146"/>
      <c r="G90" s="146"/>
      <c r="H90" s="146"/>
      <c r="I90" s="146"/>
      <c r="J90" s="147"/>
      <c r="K90" s="147"/>
      <c r="L90" s="147"/>
      <c r="M90" s="147"/>
      <c r="N90" s="147"/>
      <c r="O90" s="208"/>
    </row>
    <row r="91" spans="1:15" x14ac:dyDescent="0.25">
      <c r="A91" s="353" t="s">
        <v>0</v>
      </c>
      <c r="B91" s="349" t="s">
        <v>63</v>
      </c>
      <c r="C91" s="349"/>
      <c r="D91" s="354" t="s">
        <v>64</v>
      </c>
      <c r="E91" s="354"/>
      <c r="F91" s="354"/>
      <c r="G91" s="354"/>
      <c r="H91" s="354"/>
      <c r="I91" s="354"/>
      <c r="J91" s="354"/>
      <c r="K91" s="354"/>
      <c r="L91" s="354"/>
      <c r="M91" s="354"/>
      <c r="N91" s="354"/>
    </row>
    <row r="92" spans="1:15" x14ac:dyDescent="0.25">
      <c r="A92" s="353"/>
      <c r="B92" s="349"/>
      <c r="C92" s="349"/>
      <c r="D92" s="349" t="s">
        <v>65</v>
      </c>
      <c r="E92" s="349"/>
      <c r="F92" s="349"/>
      <c r="G92" s="349"/>
      <c r="H92" s="349" t="s">
        <v>4</v>
      </c>
      <c r="I92" s="349"/>
      <c r="J92" s="349"/>
      <c r="K92" s="349"/>
      <c r="L92" s="349"/>
      <c r="M92" s="349"/>
      <c r="N92" s="349"/>
    </row>
    <row r="93" spans="1:15" x14ac:dyDescent="0.25">
      <c r="A93" s="353"/>
      <c r="B93" s="349"/>
      <c r="C93" s="349"/>
      <c r="D93" s="349" t="s">
        <v>5</v>
      </c>
      <c r="E93" s="349"/>
      <c r="F93" s="349" t="s">
        <v>6</v>
      </c>
      <c r="G93" s="349" t="s">
        <v>8</v>
      </c>
      <c r="H93" s="349" t="s">
        <v>9</v>
      </c>
      <c r="I93" s="349" t="s">
        <v>10</v>
      </c>
      <c r="J93" s="349"/>
      <c r="K93" s="349" t="s">
        <v>11</v>
      </c>
      <c r="L93" s="349" t="s">
        <v>7</v>
      </c>
      <c r="M93" s="349" t="s">
        <v>13</v>
      </c>
      <c r="N93" s="350" t="s">
        <v>14</v>
      </c>
    </row>
    <row r="94" spans="1:15" ht="33.75" x14ac:dyDescent="0.25">
      <c r="A94" s="353"/>
      <c r="B94" s="349"/>
      <c r="C94" s="349"/>
      <c r="D94" s="148" t="s">
        <v>15</v>
      </c>
      <c r="E94" s="148" t="s">
        <v>16</v>
      </c>
      <c r="F94" s="349"/>
      <c r="G94" s="349"/>
      <c r="H94" s="349"/>
      <c r="I94" s="148" t="s">
        <v>17</v>
      </c>
      <c r="J94" s="148" t="s">
        <v>18</v>
      </c>
      <c r="K94" s="349"/>
      <c r="L94" s="349"/>
      <c r="M94" s="349"/>
      <c r="N94" s="351"/>
    </row>
    <row r="95" spans="1:15" x14ac:dyDescent="0.25">
      <c r="A95" s="149">
        <v>1</v>
      </c>
      <c r="B95" s="342">
        <v>2</v>
      </c>
      <c r="C95" s="342"/>
      <c r="D95" s="149">
        <v>3</v>
      </c>
      <c r="E95" s="149">
        <v>4</v>
      </c>
      <c r="F95" s="150">
        <v>5</v>
      </c>
      <c r="G95" s="149">
        <v>6</v>
      </c>
      <c r="H95" s="149">
        <v>7</v>
      </c>
      <c r="I95" s="149">
        <v>8</v>
      </c>
      <c r="J95" s="149">
        <v>9</v>
      </c>
      <c r="K95" s="149">
        <v>10</v>
      </c>
      <c r="L95" s="149">
        <v>11</v>
      </c>
      <c r="M95" s="149">
        <v>12</v>
      </c>
      <c r="N95" s="149">
        <v>13</v>
      </c>
    </row>
    <row r="96" spans="1:15" x14ac:dyDescent="0.25">
      <c r="A96" s="355">
        <v>1</v>
      </c>
      <c r="B96" s="357" t="s">
        <v>300</v>
      </c>
      <c r="C96" s="424" t="s">
        <v>301</v>
      </c>
      <c r="D96" s="282">
        <v>0</v>
      </c>
      <c r="E96" s="282">
        <v>0.6</v>
      </c>
      <c r="F96" s="282">
        <v>0.6</v>
      </c>
      <c r="G96" s="322" t="s">
        <v>21</v>
      </c>
      <c r="H96" s="284"/>
      <c r="I96" s="284"/>
      <c r="J96" s="284"/>
      <c r="K96" s="284"/>
      <c r="L96" s="284"/>
      <c r="M96" s="284"/>
      <c r="N96" s="284"/>
    </row>
    <row r="97" spans="1:14" x14ac:dyDescent="0.25">
      <c r="A97" s="356"/>
      <c r="B97" s="358"/>
      <c r="C97" s="425"/>
      <c r="D97" s="285">
        <v>0.89</v>
      </c>
      <c r="E97" s="286">
        <v>1.0900000000000001</v>
      </c>
      <c r="F97" s="286">
        <v>0.2</v>
      </c>
      <c r="G97" s="323" t="s">
        <v>21</v>
      </c>
      <c r="H97" s="288"/>
      <c r="I97" s="288"/>
      <c r="J97" s="288"/>
      <c r="K97" s="288"/>
      <c r="L97" s="288"/>
      <c r="M97" s="288"/>
      <c r="N97" s="288"/>
    </row>
    <row r="98" spans="1:14" x14ac:dyDescent="0.25">
      <c r="A98" s="156">
        <v>2</v>
      </c>
      <c r="B98" s="277" t="s">
        <v>302</v>
      </c>
      <c r="C98" s="278" t="s">
        <v>303</v>
      </c>
      <c r="D98" s="154">
        <v>0</v>
      </c>
      <c r="E98" s="279">
        <v>2.75</v>
      </c>
      <c r="F98" s="279">
        <v>2.75</v>
      </c>
      <c r="G98" s="324" t="s">
        <v>21</v>
      </c>
      <c r="H98" s="209"/>
      <c r="I98" s="209"/>
      <c r="J98" s="209"/>
      <c r="K98" s="209"/>
      <c r="L98" s="209"/>
      <c r="M98" s="209"/>
      <c r="N98" s="209"/>
    </row>
    <row r="99" spans="1:14" x14ac:dyDescent="0.25">
      <c r="A99" s="156">
        <v>3</v>
      </c>
      <c r="B99" s="277" t="s">
        <v>304</v>
      </c>
      <c r="C99" s="278" t="s">
        <v>305</v>
      </c>
      <c r="D99" s="154">
        <v>0</v>
      </c>
      <c r="E99" s="279">
        <v>1.17</v>
      </c>
      <c r="F99" s="279">
        <v>1.17</v>
      </c>
      <c r="G99" s="324" t="s">
        <v>44</v>
      </c>
      <c r="H99" s="209"/>
      <c r="I99" s="209"/>
      <c r="J99" s="209"/>
      <c r="K99" s="209"/>
      <c r="L99" s="209"/>
      <c r="M99" s="209"/>
      <c r="N99" s="209"/>
    </row>
    <row r="100" spans="1:14" x14ac:dyDescent="0.25">
      <c r="A100" s="156">
        <v>4</v>
      </c>
      <c r="B100" s="277" t="s">
        <v>306</v>
      </c>
      <c r="C100" s="278" t="s">
        <v>307</v>
      </c>
      <c r="D100" s="279">
        <v>0</v>
      </c>
      <c r="E100" s="279">
        <v>2.19</v>
      </c>
      <c r="F100" s="279">
        <v>2.19</v>
      </c>
      <c r="G100" s="324" t="s">
        <v>21</v>
      </c>
      <c r="H100" s="209"/>
      <c r="I100" s="209"/>
      <c r="J100" s="209"/>
      <c r="K100" s="209"/>
      <c r="L100" s="209"/>
      <c r="M100" s="209"/>
      <c r="N100" s="209"/>
    </row>
    <row r="101" spans="1:14" x14ac:dyDescent="0.25">
      <c r="A101" s="156">
        <v>5</v>
      </c>
      <c r="B101" s="277" t="s">
        <v>308</v>
      </c>
      <c r="C101" s="278" t="s">
        <v>309</v>
      </c>
      <c r="D101" s="279">
        <v>0</v>
      </c>
      <c r="E101" s="279">
        <v>0.5</v>
      </c>
      <c r="F101" s="279">
        <v>0.5</v>
      </c>
      <c r="G101" s="324" t="s">
        <v>44</v>
      </c>
      <c r="H101" s="209"/>
      <c r="I101" s="209"/>
      <c r="J101" s="209"/>
      <c r="K101" s="209"/>
      <c r="L101" s="209"/>
      <c r="M101" s="209"/>
      <c r="N101" s="209"/>
    </row>
    <row r="102" spans="1:14" x14ac:dyDescent="0.25">
      <c r="A102" s="355">
        <v>6</v>
      </c>
      <c r="B102" s="357" t="s">
        <v>310</v>
      </c>
      <c r="C102" s="424" t="s">
        <v>311</v>
      </c>
      <c r="D102" s="161">
        <v>0</v>
      </c>
      <c r="E102" s="290">
        <v>0.1</v>
      </c>
      <c r="F102" s="290">
        <v>0.1</v>
      </c>
      <c r="G102" s="325" t="s">
        <v>20</v>
      </c>
      <c r="H102" s="326"/>
      <c r="I102" s="326"/>
      <c r="J102" s="326"/>
      <c r="K102" s="326"/>
      <c r="L102" s="326"/>
      <c r="M102" s="326"/>
      <c r="N102" s="326"/>
    </row>
    <row r="103" spans="1:14" x14ac:dyDescent="0.25">
      <c r="A103" s="356"/>
      <c r="B103" s="358"/>
      <c r="C103" s="425"/>
      <c r="D103" s="293">
        <v>0.1</v>
      </c>
      <c r="E103" s="293">
        <v>0.36</v>
      </c>
      <c r="F103" s="293">
        <v>0.26</v>
      </c>
      <c r="G103" s="327" t="s">
        <v>44</v>
      </c>
      <c r="H103" s="328"/>
      <c r="I103" s="328"/>
      <c r="J103" s="328"/>
      <c r="K103" s="328"/>
      <c r="L103" s="328"/>
      <c r="M103" s="328"/>
      <c r="N103" s="328"/>
    </row>
    <row r="104" spans="1:14" x14ac:dyDescent="0.25">
      <c r="A104" s="355">
        <v>7</v>
      </c>
      <c r="B104" s="357" t="s">
        <v>312</v>
      </c>
      <c r="C104" s="424" t="s">
        <v>313</v>
      </c>
      <c r="D104" s="161">
        <v>0</v>
      </c>
      <c r="E104" s="290">
        <v>0.09</v>
      </c>
      <c r="F104" s="290">
        <v>0.09</v>
      </c>
      <c r="G104" s="325" t="s">
        <v>20</v>
      </c>
      <c r="H104" s="326"/>
      <c r="I104" s="326"/>
      <c r="J104" s="326"/>
      <c r="K104" s="326"/>
      <c r="L104" s="326"/>
      <c r="M104" s="326"/>
      <c r="N104" s="326"/>
    </row>
    <row r="105" spans="1:14" x14ac:dyDescent="0.25">
      <c r="A105" s="356"/>
      <c r="B105" s="358"/>
      <c r="C105" s="425"/>
      <c r="D105" s="293">
        <v>0.09</v>
      </c>
      <c r="E105" s="293">
        <v>0.5</v>
      </c>
      <c r="F105" s="293">
        <v>0.41</v>
      </c>
      <c r="G105" s="327" t="s">
        <v>44</v>
      </c>
      <c r="H105" s="328"/>
      <c r="I105" s="328"/>
      <c r="J105" s="328"/>
      <c r="K105" s="328"/>
      <c r="L105" s="328"/>
      <c r="M105" s="328"/>
      <c r="N105" s="328"/>
    </row>
    <row r="106" spans="1:14" x14ac:dyDescent="0.25">
      <c r="A106" s="355">
        <v>8</v>
      </c>
      <c r="B106" s="357" t="s">
        <v>314</v>
      </c>
      <c r="C106" s="424" t="s">
        <v>315</v>
      </c>
      <c r="D106" s="161">
        <v>0</v>
      </c>
      <c r="E106" s="290">
        <v>1.1299999999999999</v>
      </c>
      <c r="F106" s="290">
        <v>1.1299999999999999</v>
      </c>
      <c r="G106" s="325" t="s">
        <v>44</v>
      </c>
      <c r="H106" s="326"/>
      <c r="I106" s="326"/>
      <c r="J106" s="326"/>
      <c r="K106" s="326"/>
      <c r="L106" s="326"/>
      <c r="M106" s="326"/>
      <c r="N106" s="326"/>
    </row>
    <row r="107" spans="1:14" x14ac:dyDescent="0.25">
      <c r="A107" s="356"/>
      <c r="B107" s="358"/>
      <c r="C107" s="425"/>
      <c r="D107" s="293">
        <v>1.1299999999999999</v>
      </c>
      <c r="E107" s="293">
        <v>2.6</v>
      </c>
      <c r="F107" s="293">
        <v>1.47</v>
      </c>
      <c r="G107" s="327" t="s">
        <v>44</v>
      </c>
      <c r="H107" s="328"/>
      <c r="I107" s="328"/>
      <c r="J107" s="328"/>
      <c r="K107" s="328"/>
      <c r="L107" s="328"/>
      <c r="M107" s="328"/>
      <c r="N107" s="328"/>
    </row>
    <row r="108" spans="1:14" x14ac:dyDescent="0.25">
      <c r="A108" s="156">
        <v>9</v>
      </c>
      <c r="B108" s="277" t="s">
        <v>316</v>
      </c>
      <c r="C108" s="278" t="s">
        <v>317</v>
      </c>
      <c r="D108" s="154">
        <v>0</v>
      </c>
      <c r="E108" s="279">
        <v>0.3</v>
      </c>
      <c r="F108" s="279">
        <v>0.3</v>
      </c>
      <c r="G108" s="324" t="s">
        <v>44</v>
      </c>
      <c r="H108" s="209"/>
      <c r="I108" s="209"/>
      <c r="J108" s="209"/>
      <c r="K108" s="209"/>
      <c r="L108" s="209"/>
      <c r="M108" s="209"/>
      <c r="N108" s="209"/>
    </row>
    <row r="109" spans="1:14" x14ac:dyDescent="0.25">
      <c r="A109" s="156">
        <v>10</v>
      </c>
      <c r="B109" s="277" t="s">
        <v>318</v>
      </c>
      <c r="C109" s="209" t="s">
        <v>319</v>
      </c>
      <c r="D109" s="154">
        <v>0</v>
      </c>
      <c r="E109" s="154">
        <v>0.42199999999999999</v>
      </c>
      <c r="F109" s="154">
        <v>0.42</v>
      </c>
      <c r="G109" s="210" t="s">
        <v>44</v>
      </c>
      <c r="H109" s="211"/>
      <c r="I109" s="211"/>
      <c r="J109" s="211"/>
      <c r="K109" s="211"/>
      <c r="L109" s="211"/>
      <c r="M109" s="211"/>
      <c r="N109" s="211"/>
    </row>
    <row r="110" spans="1:14" x14ac:dyDescent="0.25">
      <c r="A110" s="156">
        <v>11</v>
      </c>
      <c r="B110" s="277" t="s">
        <v>320</v>
      </c>
      <c r="C110" s="278" t="s">
        <v>321</v>
      </c>
      <c r="D110" s="154">
        <v>0</v>
      </c>
      <c r="E110" s="279">
        <v>0.52</v>
      </c>
      <c r="F110" s="279">
        <v>0.52</v>
      </c>
      <c r="G110" s="324" t="s">
        <v>44</v>
      </c>
      <c r="H110" s="209"/>
      <c r="I110" s="209"/>
      <c r="J110" s="209"/>
      <c r="K110" s="209"/>
      <c r="L110" s="209"/>
      <c r="M110" s="209"/>
      <c r="N110" s="209"/>
    </row>
    <row r="111" spans="1:14" x14ac:dyDescent="0.25">
      <c r="A111" s="156">
        <v>12</v>
      </c>
      <c r="B111" s="277" t="s">
        <v>322</v>
      </c>
      <c r="C111" s="278" t="s">
        <v>323</v>
      </c>
      <c r="D111" s="154">
        <v>0</v>
      </c>
      <c r="E111" s="279">
        <v>0.22</v>
      </c>
      <c r="F111" s="279">
        <v>0.22</v>
      </c>
      <c r="G111" s="324" t="s">
        <v>44</v>
      </c>
      <c r="H111" s="209"/>
      <c r="I111" s="209"/>
      <c r="J111" s="209"/>
      <c r="K111" s="209"/>
      <c r="L111" s="209"/>
      <c r="M111" s="209"/>
      <c r="N111" s="209"/>
    </row>
    <row r="112" spans="1:14" x14ac:dyDescent="0.25">
      <c r="A112" s="156">
        <v>13</v>
      </c>
      <c r="B112" s="277" t="s">
        <v>324</v>
      </c>
      <c r="C112" s="278" t="s">
        <v>325</v>
      </c>
      <c r="D112" s="279">
        <v>0</v>
      </c>
      <c r="E112" s="279">
        <v>1.21</v>
      </c>
      <c r="F112" s="279">
        <v>1.21</v>
      </c>
      <c r="G112" s="324" t="s">
        <v>44</v>
      </c>
      <c r="H112" s="209"/>
      <c r="I112" s="209"/>
      <c r="J112" s="209"/>
      <c r="K112" s="209"/>
      <c r="L112" s="209"/>
      <c r="M112" s="209"/>
      <c r="N112" s="209"/>
    </row>
    <row r="113" spans="1:15" x14ac:dyDescent="0.25">
      <c r="A113" s="203">
        <v>14</v>
      </c>
      <c r="B113" s="190" t="s">
        <v>326</v>
      </c>
      <c r="C113" s="329" t="s">
        <v>327</v>
      </c>
      <c r="D113" s="282">
        <v>0</v>
      </c>
      <c r="E113" s="282">
        <v>2.13</v>
      </c>
      <c r="F113" s="282">
        <v>2.13</v>
      </c>
      <c r="G113" s="322" t="s">
        <v>44</v>
      </c>
      <c r="H113" s="284"/>
      <c r="I113" s="284"/>
      <c r="J113" s="284"/>
      <c r="K113" s="284"/>
      <c r="L113" s="284"/>
      <c r="M113" s="284"/>
      <c r="N113" s="284"/>
    </row>
    <row r="114" spans="1:15" x14ac:dyDescent="0.25">
      <c r="A114" s="156">
        <v>15</v>
      </c>
      <c r="B114" s="277" t="s">
        <v>328</v>
      </c>
      <c r="C114" s="278" t="s">
        <v>329</v>
      </c>
      <c r="D114" s="154">
        <v>0</v>
      </c>
      <c r="E114" s="279">
        <v>0.88</v>
      </c>
      <c r="F114" s="279">
        <v>0.88</v>
      </c>
      <c r="G114" s="324" t="s">
        <v>44</v>
      </c>
      <c r="H114" s="209"/>
      <c r="I114" s="209"/>
      <c r="J114" s="209"/>
      <c r="K114" s="209"/>
      <c r="L114" s="209"/>
      <c r="M114" s="209"/>
      <c r="N114" s="209"/>
    </row>
    <row r="115" spans="1:15" x14ac:dyDescent="0.25">
      <c r="A115" s="156">
        <v>16</v>
      </c>
      <c r="B115" s="277" t="s">
        <v>330</v>
      </c>
      <c r="C115" s="278" t="s">
        <v>331</v>
      </c>
      <c r="D115" s="279">
        <v>0</v>
      </c>
      <c r="E115" s="279">
        <v>0.67</v>
      </c>
      <c r="F115" s="279">
        <v>0.67</v>
      </c>
      <c r="G115" s="324" t="s">
        <v>44</v>
      </c>
      <c r="H115" s="209"/>
      <c r="I115" s="209"/>
      <c r="J115" s="209"/>
      <c r="K115" s="209"/>
      <c r="L115" s="209"/>
      <c r="M115" s="209"/>
      <c r="N115" s="209"/>
    </row>
    <row r="116" spans="1:15" x14ac:dyDescent="0.25">
      <c r="A116" s="156">
        <v>17</v>
      </c>
      <c r="B116" s="277" t="s">
        <v>332</v>
      </c>
      <c r="C116" s="278" t="s">
        <v>333</v>
      </c>
      <c r="D116" s="154">
        <v>0</v>
      </c>
      <c r="E116" s="279">
        <v>0.12</v>
      </c>
      <c r="F116" s="279">
        <v>0.12</v>
      </c>
      <c r="G116" s="324" t="s">
        <v>44</v>
      </c>
      <c r="H116" s="209"/>
      <c r="I116" s="209"/>
      <c r="J116" s="209"/>
      <c r="K116" s="209"/>
      <c r="L116" s="209"/>
      <c r="M116" s="209"/>
      <c r="N116" s="209"/>
    </row>
    <row r="117" spans="1:15" x14ac:dyDescent="0.25">
      <c r="A117" s="355">
        <v>18</v>
      </c>
      <c r="B117" s="357" t="s">
        <v>334</v>
      </c>
      <c r="C117" s="359" t="s">
        <v>335</v>
      </c>
      <c r="D117" s="330">
        <v>0</v>
      </c>
      <c r="E117" s="282">
        <v>0.12</v>
      </c>
      <c r="F117" s="282">
        <v>0.12</v>
      </c>
      <c r="G117" s="322" t="s">
        <v>44</v>
      </c>
      <c r="H117" s="284"/>
      <c r="I117" s="284"/>
      <c r="J117" s="284"/>
      <c r="K117" s="284"/>
      <c r="L117" s="284"/>
      <c r="M117" s="284"/>
      <c r="N117" s="284"/>
    </row>
    <row r="118" spans="1:15" x14ac:dyDescent="0.25">
      <c r="A118" s="437"/>
      <c r="B118" s="361"/>
      <c r="C118" s="362"/>
      <c r="D118" s="331">
        <v>0.12</v>
      </c>
      <c r="E118" s="332">
        <v>0.36</v>
      </c>
      <c r="F118" s="332">
        <v>0.24</v>
      </c>
      <c r="G118" s="333" t="s">
        <v>44</v>
      </c>
      <c r="H118" s="334"/>
      <c r="I118" s="334"/>
      <c r="J118" s="334"/>
      <c r="K118" s="334"/>
      <c r="L118" s="334"/>
      <c r="M118" s="334"/>
      <c r="N118" s="334"/>
    </row>
    <row r="119" spans="1:15" x14ac:dyDescent="0.25">
      <c r="A119" s="356"/>
      <c r="B119" s="358"/>
      <c r="C119" s="360"/>
      <c r="D119" s="293">
        <v>1.79</v>
      </c>
      <c r="E119" s="293">
        <v>1.97</v>
      </c>
      <c r="F119" s="293">
        <v>0.18</v>
      </c>
      <c r="G119" s="327" t="s">
        <v>44</v>
      </c>
      <c r="H119" s="328"/>
      <c r="I119" s="328"/>
      <c r="J119" s="328"/>
      <c r="K119" s="328"/>
      <c r="L119" s="328"/>
      <c r="M119" s="328"/>
      <c r="N119" s="328"/>
    </row>
    <row r="120" spans="1:15" x14ac:dyDescent="0.25">
      <c r="A120" s="156">
        <v>19</v>
      </c>
      <c r="B120" s="277" t="s">
        <v>336</v>
      </c>
      <c r="C120" s="278" t="s">
        <v>337</v>
      </c>
      <c r="D120" s="154">
        <v>0</v>
      </c>
      <c r="E120" s="279">
        <v>2.13</v>
      </c>
      <c r="F120" s="279">
        <v>2.13</v>
      </c>
      <c r="G120" s="324" t="s">
        <v>21</v>
      </c>
      <c r="H120" s="209"/>
      <c r="I120" s="209"/>
      <c r="J120" s="209"/>
      <c r="K120" s="209"/>
      <c r="L120" s="209"/>
      <c r="M120" s="209"/>
      <c r="N120" s="209"/>
    </row>
    <row r="121" spans="1:15" ht="22.5" x14ac:dyDescent="0.25">
      <c r="A121" s="156">
        <v>20</v>
      </c>
      <c r="B121" s="277" t="s">
        <v>338</v>
      </c>
      <c r="C121" s="335" t="s">
        <v>339</v>
      </c>
      <c r="D121" s="279">
        <v>0</v>
      </c>
      <c r="E121" s="279">
        <v>0.4</v>
      </c>
      <c r="F121" s="279">
        <v>0.4</v>
      </c>
      <c r="G121" s="324" t="s">
        <v>44</v>
      </c>
      <c r="H121" s="209"/>
      <c r="I121" s="209"/>
      <c r="J121" s="209"/>
      <c r="K121" s="209"/>
      <c r="L121" s="209"/>
      <c r="M121" s="209"/>
      <c r="N121" s="209"/>
    </row>
    <row r="122" spans="1:15" x14ac:dyDescent="0.25">
      <c r="A122" s="170"/>
      <c r="B122" s="171"/>
      <c r="C122" s="171"/>
      <c r="D122" s="171"/>
      <c r="E122" s="171"/>
      <c r="F122" s="171"/>
      <c r="G122" s="172"/>
      <c r="H122" s="171"/>
      <c r="I122" s="171"/>
      <c r="J122" s="171"/>
      <c r="K122" s="171"/>
      <c r="L122" s="171"/>
      <c r="M122" s="171"/>
      <c r="N122" s="171"/>
      <c r="O122" s="212"/>
    </row>
    <row r="123" spans="1:15" x14ac:dyDescent="0.25">
      <c r="A123" s="343" t="s">
        <v>164</v>
      </c>
      <c r="B123" s="344"/>
      <c r="C123" s="344"/>
      <c r="D123" s="344"/>
      <c r="E123" s="345"/>
      <c r="F123" s="174">
        <f>SUM(F96:F121)</f>
        <v>20.409999999999997</v>
      </c>
      <c r="G123" s="213"/>
      <c r="H123" s="147"/>
      <c r="I123" s="147"/>
      <c r="J123" s="176" t="s">
        <v>84</v>
      </c>
      <c r="K123" s="177">
        <v>0</v>
      </c>
      <c r="L123" s="177">
        <v>0</v>
      </c>
      <c r="M123" s="147"/>
      <c r="N123" s="147"/>
      <c r="O123" s="214"/>
    </row>
    <row r="124" spans="1:15" x14ac:dyDescent="0.25">
      <c r="A124" s="346" t="s">
        <v>52</v>
      </c>
      <c r="B124" s="347"/>
      <c r="C124" s="347"/>
      <c r="D124" s="347"/>
      <c r="E124" s="348"/>
      <c r="F124" s="179">
        <f>F104+F102</f>
        <v>0.19</v>
      </c>
      <c r="G124" s="180"/>
      <c r="H124" s="147"/>
      <c r="I124" s="147"/>
      <c r="J124" s="147"/>
      <c r="K124" s="147"/>
      <c r="L124" s="147"/>
      <c r="M124" s="147"/>
      <c r="N124" s="147"/>
      <c r="O124" s="214"/>
    </row>
    <row r="125" spans="1:15" x14ac:dyDescent="0.25">
      <c r="A125" s="346" t="s">
        <v>53</v>
      </c>
      <c r="B125" s="347"/>
      <c r="C125" s="347"/>
      <c r="D125" s="347"/>
      <c r="E125" s="348"/>
      <c r="F125" s="181">
        <f>F96+F97+F98+F100+F120</f>
        <v>7.87</v>
      </c>
      <c r="G125" s="182"/>
      <c r="H125" s="147"/>
      <c r="I125" s="147"/>
      <c r="J125" s="147"/>
      <c r="K125" s="147"/>
      <c r="L125" s="147"/>
      <c r="M125" s="147"/>
      <c r="N125" s="147"/>
      <c r="O125" s="214"/>
    </row>
    <row r="126" spans="1:15" x14ac:dyDescent="0.25">
      <c r="A126" s="184" t="s">
        <v>85</v>
      </c>
      <c r="B126" s="185"/>
      <c r="C126" s="185"/>
      <c r="D126" s="185"/>
      <c r="E126" s="186"/>
      <c r="F126" s="181">
        <v>0</v>
      </c>
      <c r="G126" s="182"/>
      <c r="H126" s="147"/>
      <c r="I126" s="147"/>
      <c r="J126" s="147"/>
      <c r="K126" s="147"/>
      <c r="L126" s="147"/>
      <c r="M126" s="147"/>
      <c r="N126" s="147"/>
      <c r="O126" s="214"/>
    </row>
    <row r="127" spans="1:15" x14ac:dyDescent="0.25">
      <c r="A127" s="346" t="s">
        <v>54</v>
      </c>
      <c r="B127" s="347"/>
      <c r="C127" s="347"/>
      <c r="D127" s="347"/>
      <c r="E127" s="348"/>
      <c r="F127" s="181">
        <f>F121+F119+F117+F118+F116+F115+F114+F113+F112+F111+F110+F109+F108+F107+F106+F105+F103+F101+F99</f>
        <v>12.349999999999998</v>
      </c>
      <c r="G127" s="215"/>
      <c r="H127" s="147"/>
      <c r="I127" s="147"/>
      <c r="J127" s="147"/>
      <c r="K127" s="147"/>
      <c r="L127" s="147"/>
      <c r="M127" s="147"/>
      <c r="N127" s="147"/>
      <c r="O127" s="214"/>
    </row>
  </sheetData>
  <mergeCells count="147">
    <mergeCell ref="B1:P1"/>
    <mergeCell ref="A3:A6"/>
    <mergeCell ref="B3:C6"/>
    <mergeCell ref="D3:O3"/>
    <mergeCell ref="D4:H4"/>
    <mergeCell ref="I4:O4"/>
    <mergeCell ref="D5:E5"/>
    <mergeCell ref="F5:F6"/>
    <mergeCell ref="G5:G6"/>
    <mergeCell ref="O5:O6"/>
    <mergeCell ref="B7:C7"/>
    <mergeCell ref="A15:A16"/>
    <mergeCell ref="B15:B16"/>
    <mergeCell ref="C15:C16"/>
    <mergeCell ref="A20:E20"/>
    <mergeCell ref="H5:H6"/>
    <mergeCell ref="I5:I6"/>
    <mergeCell ref="J5:K5"/>
    <mergeCell ref="L5:L6"/>
    <mergeCell ref="M5:M6"/>
    <mergeCell ref="N5:N6"/>
    <mergeCell ref="A21:E21"/>
    <mergeCell ref="A22:E22"/>
    <mergeCell ref="B24:P24"/>
    <mergeCell ref="A26:A29"/>
    <mergeCell ref="B26:C29"/>
    <mergeCell ref="D26:O26"/>
    <mergeCell ref="D27:H27"/>
    <mergeCell ref="I27:O27"/>
    <mergeCell ref="D28:E28"/>
    <mergeCell ref="M28:M29"/>
    <mergeCell ref="N28:N29"/>
    <mergeCell ref="O28:O29"/>
    <mergeCell ref="B30:C30"/>
    <mergeCell ref="A31:A32"/>
    <mergeCell ref="B31:B32"/>
    <mergeCell ref="C31:C32"/>
    <mergeCell ref="F28:F29"/>
    <mergeCell ref="G28:G29"/>
    <mergeCell ref="H28:H29"/>
    <mergeCell ref="I28:I29"/>
    <mergeCell ref="J28:K28"/>
    <mergeCell ref="L28:L29"/>
    <mergeCell ref="A34:E34"/>
    <mergeCell ref="A35:E35"/>
    <mergeCell ref="B38:P38"/>
    <mergeCell ref="A40:A43"/>
    <mergeCell ref="B40:C43"/>
    <mergeCell ref="D40:O40"/>
    <mergeCell ref="D41:H41"/>
    <mergeCell ref="I41:O41"/>
    <mergeCell ref="D42:E42"/>
    <mergeCell ref="M42:M43"/>
    <mergeCell ref="N42:N43"/>
    <mergeCell ref="O42:O43"/>
    <mergeCell ref="B44:C44"/>
    <mergeCell ref="A47:E47"/>
    <mergeCell ref="A48:E48"/>
    <mergeCell ref="F42:F43"/>
    <mergeCell ref="G42:G43"/>
    <mergeCell ref="H42:H43"/>
    <mergeCell ref="I42:I43"/>
    <mergeCell ref="J42:K42"/>
    <mergeCell ref="L42:L43"/>
    <mergeCell ref="L54:L55"/>
    <mergeCell ref="M54:M55"/>
    <mergeCell ref="N54:N55"/>
    <mergeCell ref="B50:O50"/>
    <mergeCell ref="A52:A55"/>
    <mergeCell ref="B52:C55"/>
    <mergeCell ref="D52:N52"/>
    <mergeCell ref="D53:G53"/>
    <mergeCell ref="H53:N53"/>
    <mergeCell ref="D54:E54"/>
    <mergeCell ref="F54:F55"/>
    <mergeCell ref="G54:G55"/>
    <mergeCell ref="B56:C56"/>
    <mergeCell ref="A58:A59"/>
    <mergeCell ref="B58:B59"/>
    <mergeCell ref="C58:C59"/>
    <mergeCell ref="A61:E61"/>
    <mergeCell ref="A62:E62"/>
    <mergeCell ref="H54:H55"/>
    <mergeCell ref="I54:J54"/>
    <mergeCell ref="K54:K55"/>
    <mergeCell ref="J62:K62"/>
    <mergeCell ref="L62:M62"/>
    <mergeCell ref="A63:E63"/>
    <mergeCell ref="A65:E65"/>
    <mergeCell ref="B67:O67"/>
    <mergeCell ref="A69:A72"/>
    <mergeCell ref="B69:C72"/>
    <mergeCell ref="D69:N69"/>
    <mergeCell ref="D70:G70"/>
    <mergeCell ref="B73:C73"/>
    <mergeCell ref="A75:A77"/>
    <mergeCell ref="B75:B77"/>
    <mergeCell ref="C75:C77"/>
    <mergeCell ref="A83:E83"/>
    <mergeCell ref="A84:E84"/>
    <mergeCell ref="H70:N70"/>
    <mergeCell ref="D71:E71"/>
    <mergeCell ref="F71:F72"/>
    <mergeCell ref="G71:G72"/>
    <mergeCell ref="H71:H72"/>
    <mergeCell ref="I71:J71"/>
    <mergeCell ref="K71:K72"/>
    <mergeCell ref="L71:L72"/>
    <mergeCell ref="M71:M72"/>
    <mergeCell ref="N71:N72"/>
    <mergeCell ref="A85:E85"/>
    <mergeCell ref="A87:E87"/>
    <mergeCell ref="B89:O89"/>
    <mergeCell ref="A91:A94"/>
    <mergeCell ref="B91:C94"/>
    <mergeCell ref="D91:N91"/>
    <mergeCell ref="D92:G92"/>
    <mergeCell ref="H92:N92"/>
    <mergeCell ref="D93:E93"/>
    <mergeCell ref="A102:A103"/>
    <mergeCell ref="B102:B103"/>
    <mergeCell ref="C102:C103"/>
    <mergeCell ref="A104:A105"/>
    <mergeCell ref="B104:B105"/>
    <mergeCell ref="C104:C105"/>
    <mergeCell ref="M93:M94"/>
    <mergeCell ref="N93:N94"/>
    <mergeCell ref="B95:C95"/>
    <mergeCell ref="A96:A97"/>
    <mergeCell ref="B96:B97"/>
    <mergeCell ref="C96:C97"/>
    <mergeCell ref="F93:F94"/>
    <mergeCell ref="G93:G94"/>
    <mergeCell ref="H93:H94"/>
    <mergeCell ref="I93:J93"/>
    <mergeCell ref="K93:K94"/>
    <mergeCell ref="L93:L94"/>
    <mergeCell ref="A123:E123"/>
    <mergeCell ref="A124:E124"/>
    <mergeCell ref="A125:E125"/>
    <mergeCell ref="A127:E127"/>
    <mergeCell ref="A106:A107"/>
    <mergeCell ref="B106:B107"/>
    <mergeCell ref="C106:C107"/>
    <mergeCell ref="A117:A119"/>
    <mergeCell ref="B117:B119"/>
    <mergeCell ref="C117:C119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B1" sqref="B1:O1"/>
    </sheetView>
  </sheetViews>
  <sheetFormatPr defaultRowHeight="15" x14ac:dyDescent="0.25"/>
  <sheetData>
    <row r="1" spans="1:15" x14ac:dyDescent="0.25">
      <c r="A1" s="145"/>
      <c r="B1" s="352" t="s">
        <v>385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</row>
    <row r="2" spans="1:15" x14ac:dyDescent="0.25">
      <c r="A2" s="145"/>
      <c r="B2" s="146"/>
      <c r="C2" s="146"/>
      <c r="D2" s="146"/>
      <c r="E2" s="146"/>
      <c r="F2" s="146"/>
      <c r="G2" s="146"/>
      <c r="H2" s="146"/>
      <c r="I2" s="146"/>
      <c r="J2" s="147"/>
      <c r="K2" s="147"/>
      <c r="L2" s="147"/>
      <c r="M2" s="147"/>
      <c r="N2" s="147"/>
      <c r="O2" s="146"/>
    </row>
    <row r="3" spans="1:15" x14ac:dyDescent="0.25">
      <c r="A3" s="353" t="s">
        <v>0</v>
      </c>
      <c r="B3" s="349" t="s">
        <v>63</v>
      </c>
      <c r="C3" s="349"/>
      <c r="D3" s="354" t="s">
        <v>64</v>
      </c>
      <c r="E3" s="354"/>
      <c r="F3" s="354"/>
      <c r="G3" s="354"/>
      <c r="H3" s="354"/>
      <c r="I3" s="354"/>
      <c r="J3" s="354"/>
      <c r="K3" s="354"/>
      <c r="L3" s="354"/>
      <c r="M3" s="354"/>
      <c r="N3" s="354"/>
    </row>
    <row r="4" spans="1:15" x14ac:dyDescent="0.25">
      <c r="A4" s="353"/>
      <c r="B4" s="349"/>
      <c r="C4" s="349"/>
      <c r="D4" s="349" t="s">
        <v>65</v>
      </c>
      <c r="E4" s="349"/>
      <c r="F4" s="349"/>
      <c r="G4" s="349"/>
      <c r="H4" s="349" t="s">
        <v>4</v>
      </c>
      <c r="I4" s="349"/>
      <c r="J4" s="349"/>
      <c r="K4" s="349"/>
      <c r="L4" s="349"/>
      <c r="M4" s="349"/>
      <c r="N4" s="349"/>
    </row>
    <row r="5" spans="1:15" x14ac:dyDescent="0.25">
      <c r="A5" s="353"/>
      <c r="B5" s="349"/>
      <c r="C5" s="349"/>
      <c r="D5" s="349" t="s">
        <v>5</v>
      </c>
      <c r="E5" s="349"/>
      <c r="F5" s="349" t="s">
        <v>6</v>
      </c>
      <c r="G5" s="349" t="s">
        <v>8</v>
      </c>
      <c r="H5" s="349" t="s">
        <v>9</v>
      </c>
      <c r="I5" s="349" t="s">
        <v>10</v>
      </c>
      <c r="J5" s="349"/>
      <c r="K5" s="349" t="s">
        <v>11</v>
      </c>
      <c r="L5" s="349" t="s">
        <v>7</v>
      </c>
      <c r="M5" s="349" t="s">
        <v>13</v>
      </c>
      <c r="N5" s="350" t="s">
        <v>14</v>
      </c>
    </row>
    <row r="6" spans="1:15" ht="40.5" customHeight="1" x14ac:dyDescent="0.25">
      <c r="A6" s="353"/>
      <c r="B6" s="349"/>
      <c r="C6" s="349"/>
      <c r="D6" s="148" t="s">
        <v>15</v>
      </c>
      <c r="E6" s="148" t="s">
        <v>16</v>
      </c>
      <c r="F6" s="349"/>
      <c r="G6" s="349"/>
      <c r="H6" s="349"/>
      <c r="I6" s="148" t="s">
        <v>17</v>
      </c>
      <c r="J6" s="148" t="s">
        <v>18</v>
      </c>
      <c r="K6" s="349"/>
      <c r="L6" s="349"/>
      <c r="M6" s="349"/>
      <c r="N6" s="351"/>
    </row>
    <row r="7" spans="1:15" x14ac:dyDescent="0.25">
      <c r="A7" s="149">
        <v>1</v>
      </c>
      <c r="B7" s="342">
        <v>2</v>
      </c>
      <c r="C7" s="342"/>
      <c r="D7" s="149">
        <v>3</v>
      </c>
      <c r="E7" s="149">
        <v>4</v>
      </c>
      <c r="F7" s="150">
        <v>5</v>
      </c>
      <c r="G7" s="149">
        <v>6</v>
      </c>
      <c r="H7" s="149">
        <v>7</v>
      </c>
      <c r="I7" s="149">
        <v>8</v>
      </c>
      <c r="J7" s="149">
        <v>9</v>
      </c>
      <c r="K7" s="149">
        <v>10</v>
      </c>
      <c r="L7" s="149">
        <v>11</v>
      </c>
      <c r="M7" s="149">
        <v>12</v>
      </c>
      <c r="N7" s="149">
        <v>13</v>
      </c>
    </row>
    <row r="8" spans="1:15" ht="33.75" x14ac:dyDescent="0.25">
      <c r="A8" s="187">
        <v>1</v>
      </c>
      <c r="B8" s="187" t="s">
        <v>341</v>
      </c>
      <c r="C8" s="157" t="s">
        <v>342</v>
      </c>
      <c r="D8" s="188">
        <v>0</v>
      </c>
      <c r="E8" s="188">
        <v>1.1100000000000001</v>
      </c>
      <c r="F8" s="188">
        <f t="shared" ref="F8:F31" si="0">E8-D8</f>
        <v>1.1100000000000001</v>
      </c>
      <c r="G8" s="152" t="s">
        <v>21</v>
      </c>
      <c r="H8" s="152"/>
      <c r="I8" s="152"/>
      <c r="J8" s="152"/>
      <c r="K8" s="152"/>
      <c r="L8" s="152"/>
      <c r="M8" s="152"/>
      <c r="N8" s="155"/>
    </row>
    <row r="9" spans="1:15" ht="22.5" x14ac:dyDescent="0.25">
      <c r="A9" s="187">
        <v>2</v>
      </c>
      <c r="B9" s="187" t="s">
        <v>343</v>
      </c>
      <c r="C9" s="157" t="s">
        <v>344</v>
      </c>
      <c r="D9" s="188">
        <v>0</v>
      </c>
      <c r="E9" s="188">
        <v>7.0000000000000007E-2</v>
      </c>
      <c r="F9" s="188">
        <f t="shared" si="0"/>
        <v>7.0000000000000007E-2</v>
      </c>
      <c r="G9" s="152" t="s">
        <v>345</v>
      </c>
      <c r="H9" s="152"/>
      <c r="I9" s="152"/>
      <c r="J9" s="152"/>
      <c r="K9" s="152"/>
      <c r="L9" s="152"/>
      <c r="M9" s="152"/>
      <c r="N9" s="155"/>
    </row>
    <row r="10" spans="1:15" ht="22.5" x14ac:dyDescent="0.25">
      <c r="A10" s="187">
        <v>3</v>
      </c>
      <c r="B10" s="187" t="s">
        <v>346</v>
      </c>
      <c r="C10" s="157" t="s">
        <v>347</v>
      </c>
      <c r="D10" s="188">
        <v>0</v>
      </c>
      <c r="E10" s="188">
        <v>4.25</v>
      </c>
      <c r="F10" s="188">
        <f t="shared" si="0"/>
        <v>4.25</v>
      </c>
      <c r="G10" s="152" t="s">
        <v>21</v>
      </c>
      <c r="H10" s="152"/>
      <c r="I10" s="152"/>
      <c r="J10" s="152"/>
      <c r="K10" s="152"/>
      <c r="L10" s="152"/>
      <c r="M10" s="152"/>
      <c r="N10" s="155"/>
    </row>
    <row r="11" spans="1:15" ht="22.5" x14ac:dyDescent="0.25">
      <c r="A11" s="187">
        <v>4</v>
      </c>
      <c r="B11" s="187" t="s">
        <v>348</v>
      </c>
      <c r="C11" s="157" t="s">
        <v>349</v>
      </c>
      <c r="D11" s="188">
        <v>0</v>
      </c>
      <c r="E11" s="188">
        <v>1.59</v>
      </c>
      <c r="F11" s="188">
        <f t="shared" si="0"/>
        <v>1.59</v>
      </c>
      <c r="G11" s="152" t="s">
        <v>21</v>
      </c>
      <c r="H11" s="152"/>
      <c r="I11" s="152"/>
      <c r="J11" s="152"/>
      <c r="K11" s="152"/>
      <c r="L11" s="152"/>
      <c r="M11" s="152"/>
      <c r="N11" s="155"/>
    </row>
    <row r="12" spans="1:15" ht="22.5" x14ac:dyDescent="0.25">
      <c r="A12" s="187">
        <v>5</v>
      </c>
      <c r="B12" s="187" t="s">
        <v>350</v>
      </c>
      <c r="C12" s="157" t="s">
        <v>351</v>
      </c>
      <c r="D12" s="188">
        <v>0</v>
      </c>
      <c r="E12" s="188">
        <v>0.65</v>
      </c>
      <c r="F12" s="188">
        <f t="shared" si="0"/>
        <v>0.65</v>
      </c>
      <c r="G12" s="152" t="s">
        <v>21</v>
      </c>
      <c r="H12" s="152"/>
      <c r="I12" s="152"/>
      <c r="J12" s="152"/>
      <c r="K12" s="152"/>
      <c r="L12" s="152"/>
      <c r="M12" s="152"/>
      <c r="N12" s="155"/>
    </row>
    <row r="13" spans="1:15" ht="22.5" x14ac:dyDescent="0.25">
      <c r="A13" s="187">
        <v>6</v>
      </c>
      <c r="B13" s="187" t="s">
        <v>352</v>
      </c>
      <c r="C13" s="157" t="s">
        <v>353</v>
      </c>
      <c r="D13" s="188">
        <v>0</v>
      </c>
      <c r="E13" s="188">
        <v>1.8</v>
      </c>
      <c r="F13" s="188">
        <f t="shared" si="0"/>
        <v>1.8</v>
      </c>
      <c r="G13" s="152" t="s">
        <v>21</v>
      </c>
      <c r="H13" s="152"/>
      <c r="I13" s="152"/>
      <c r="J13" s="152"/>
      <c r="K13" s="152"/>
      <c r="L13" s="152"/>
      <c r="M13" s="152"/>
      <c r="N13" s="155"/>
    </row>
    <row r="14" spans="1:15" ht="22.5" x14ac:dyDescent="0.25">
      <c r="A14" s="187">
        <v>7</v>
      </c>
      <c r="B14" s="187" t="s">
        <v>354</v>
      </c>
      <c r="C14" s="157" t="s">
        <v>355</v>
      </c>
      <c r="D14" s="188">
        <v>0</v>
      </c>
      <c r="E14" s="188">
        <v>0.24</v>
      </c>
      <c r="F14" s="188">
        <f t="shared" si="0"/>
        <v>0.24</v>
      </c>
      <c r="G14" s="152" t="s">
        <v>44</v>
      </c>
      <c r="H14" s="152"/>
      <c r="I14" s="152"/>
      <c r="J14" s="152"/>
      <c r="K14" s="152"/>
      <c r="L14" s="152"/>
      <c r="M14" s="152"/>
      <c r="N14" s="155"/>
    </row>
    <row r="15" spans="1:15" ht="22.5" x14ac:dyDescent="0.25">
      <c r="A15" s="203">
        <v>8</v>
      </c>
      <c r="B15" s="190" t="s">
        <v>356</v>
      </c>
      <c r="C15" s="191" t="s">
        <v>357</v>
      </c>
      <c r="D15" s="192">
        <v>0</v>
      </c>
      <c r="E15" s="192">
        <v>1.9</v>
      </c>
      <c r="F15" s="192">
        <f t="shared" si="0"/>
        <v>1.9</v>
      </c>
      <c r="G15" s="193" t="s">
        <v>44</v>
      </c>
      <c r="H15" s="193"/>
      <c r="I15" s="193"/>
      <c r="J15" s="193"/>
      <c r="K15" s="193"/>
      <c r="L15" s="193"/>
      <c r="M15" s="193"/>
      <c r="N15" s="162"/>
    </row>
    <row r="16" spans="1:15" x14ac:dyDescent="0.25">
      <c r="A16" s="357">
        <v>9</v>
      </c>
      <c r="B16" s="357" t="s">
        <v>358</v>
      </c>
      <c r="C16" s="359" t="s">
        <v>359</v>
      </c>
      <c r="D16" s="192">
        <v>0</v>
      </c>
      <c r="E16" s="192">
        <v>0.45</v>
      </c>
      <c r="F16" s="192">
        <f t="shared" si="0"/>
        <v>0.45</v>
      </c>
      <c r="G16" s="193" t="s">
        <v>21</v>
      </c>
      <c r="H16" s="193"/>
      <c r="I16" s="193"/>
      <c r="J16" s="193"/>
      <c r="K16" s="193"/>
      <c r="L16" s="193"/>
      <c r="M16" s="193"/>
      <c r="N16" s="162"/>
    </row>
    <row r="17" spans="1:15" x14ac:dyDescent="0.25">
      <c r="A17" s="358"/>
      <c r="B17" s="358"/>
      <c r="C17" s="360"/>
      <c r="D17" s="194">
        <v>0.45</v>
      </c>
      <c r="E17" s="194">
        <v>3.72</v>
      </c>
      <c r="F17" s="194">
        <f t="shared" si="0"/>
        <v>3.27</v>
      </c>
      <c r="G17" s="195" t="s">
        <v>21</v>
      </c>
      <c r="H17" s="195"/>
      <c r="I17" s="195"/>
      <c r="J17" s="195"/>
      <c r="K17" s="195"/>
      <c r="L17" s="195"/>
      <c r="M17" s="195"/>
      <c r="N17" s="159"/>
    </row>
    <row r="18" spans="1:15" ht="22.5" x14ac:dyDescent="0.25">
      <c r="A18" s="187">
        <v>11</v>
      </c>
      <c r="B18" s="187" t="s">
        <v>360</v>
      </c>
      <c r="C18" s="157" t="s">
        <v>361</v>
      </c>
      <c r="D18" s="188">
        <v>0</v>
      </c>
      <c r="E18" s="188">
        <v>1.74</v>
      </c>
      <c r="F18" s="188">
        <f t="shared" si="0"/>
        <v>1.74</v>
      </c>
      <c r="G18" s="152" t="s">
        <v>44</v>
      </c>
      <c r="H18" s="152"/>
      <c r="I18" s="152"/>
      <c r="J18" s="152"/>
      <c r="K18" s="152"/>
      <c r="L18" s="152"/>
      <c r="M18" s="152"/>
      <c r="N18" s="155"/>
    </row>
    <row r="19" spans="1:15" x14ac:dyDescent="0.25">
      <c r="A19" s="187">
        <v>12</v>
      </c>
      <c r="B19" s="187" t="s">
        <v>362</v>
      </c>
      <c r="C19" s="157" t="s">
        <v>363</v>
      </c>
      <c r="D19" s="188">
        <v>0</v>
      </c>
      <c r="E19" s="188">
        <v>0.74</v>
      </c>
      <c r="F19" s="188">
        <f t="shared" si="0"/>
        <v>0.74</v>
      </c>
      <c r="G19" s="152" t="s">
        <v>44</v>
      </c>
      <c r="H19" s="152"/>
      <c r="I19" s="152"/>
      <c r="J19" s="152"/>
      <c r="K19" s="152"/>
      <c r="L19" s="152"/>
      <c r="M19" s="152"/>
      <c r="N19" s="155"/>
    </row>
    <row r="20" spans="1:15" x14ac:dyDescent="0.25">
      <c r="A20" s="187">
        <v>13</v>
      </c>
      <c r="B20" s="187" t="s">
        <v>364</v>
      </c>
      <c r="C20" s="157" t="s">
        <v>365</v>
      </c>
      <c r="D20" s="188">
        <v>0</v>
      </c>
      <c r="E20" s="188">
        <v>1.52</v>
      </c>
      <c r="F20" s="188">
        <f t="shared" si="0"/>
        <v>1.52</v>
      </c>
      <c r="G20" s="152" t="s">
        <v>21</v>
      </c>
      <c r="H20" s="152"/>
      <c r="I20" s="152"/>
      <c r="J20" s="152"/>
      <c r="K20" s="152"/>
      <c r="L20" s="152"/>
      <c r="M20" s="152"/>
      <c r="N20" s="155"/>
    </row>
    <row r="21" spans="1:15" x14ac:dyDescent="0.25">
      <c r="A21" s="187">
        <v>14</v>
      </c>
      <c r="B21" s="187" t="s">
        <v>366</v>
      </c>
      <c r="C21" s="199" t="s">
        <v>367</v>
      </c>
      <c r="D21" s="194">
        <v>0</v>
      </c>
      <c r="E21" s="194">
        <v>0.2</v>
      </c>
      <c r="F21" s="194">
        <f t="shared" si="0"/>
        <v>0.2</v>
      </c>
      <c r="G21" s="195" t="s">
        <v>21</v>
      </c>
      <c r="H21" s="195"/>
      <c r="I21" s="195"/>
      <c r="J21" s="195"/>
      <c r="K21" s="195"/>
      <c r="L21" s="195"/>
      <c r="M21" s="195"/>
      <c r="N21" s="159"/>
    </row>
    <row r="22" spans="1:15" ht="22.5" x14ac:dyDescent="0.25">
      <c r="A22" s="187">
        <v>15</v>
      </c>
      <c r="B22" s="187" t="s">
        <v>368</v>
      </c>
      <c r="C22" s="191" t="s">
        <v>369</v>
      </c>
      <c r="D22" s="192">
        <v>0</v>
      </c>
      <c r="E22" s="192">
        <v>0.24</v>
      </c>
      <c r="F22" s="192">
        <f t="shared" si="0"/>
        <v>0.24</v>
      </c>
      <c r="G22" s="193" t="s">
        <v>21</v>
      </c>
      <c r="H22" s="193"/>
      <c r="I22" s="193"/>
      <c r="J22" s="193"/>
      <c r="K22" s="193"/>
      <c r="L22" s="193"/>
      <c r="M22" s="193"/>
      <c r="N22" s="162"/>
    </row>
    <row r="23" spans="1:15" ht="22.5" x14ac:dyDescent="0.25">
      <c r="A23" s="187">
        <v>16</v>
      </c>
      <c r="B23" s="187" t="s">
        <v>370</v>
      </c>
      <c r="C23" s="157" t="s">
        <v>371</v>
      </c>
      <c r="D23" s="188">
        <v>0</v>
      </c>
      <c r="E23" s="188">
        <v>0.2</v>
      </c>
      <c r="F23" s="188">
        <f t="shared" si="0"/>
        <v>0.2</v>
      </c>
      <c r="G23" s="152" t="s">
        <v>21</v>
      </c>
      <c r="H23" s="152"/>
      <c r="I23" s="152"/>
      <c r="J23" s="152"/>
      <c r="K23" s="152"/>
      <c r="L23" s="152"/>
      <c r="M23" s="152"/>
      <c r="N23" s="155"/>
    </row>
    <row r="24" spans="1:15" ht="45" x14ac:dyDescent="0.25">
      <c r="A24" s="187">
        <v>17</v>
      </c>
      <c r="B24" s="187" t="s">
        <v>372</v>
      </c>
      <c r="C24" s="157" t="s">
        <v>373</v>
      </c>
      <c r="D24" s="188">
        <v>0</v>
      </c>
      <c r="E24" s="188">
        <v>1.37</v>
      </c>
      <c r="F24" s="188">
        <f t="shared" si="0"/>
        <v>1.37</v>
      </c>
      <c r="G24" s="152" t="s">
        <v>21</v>
      </c>
      <c r="H24" s="152"/>
      <c r="I24" s="152"/>
      <c r="J24" s="152"/>
      <c r="K24" s="152"/>
      <c r="L24" s="152"/>
      <c r="M24" s="152"/>
      <c r="N24" s="155"/>
    </row>
    <row r="25" spans="1:15" ht="22.5" x14ac:dyDescent="0.25">
      <c r="A25" s="187">
        <v>18</v>
      </c>
      <c r="B25" s="187" t="s">
        <v>374</v>
      </c>
      <c r="C25" s="157" t="s">
        <v>375</v>
      </c>
      <c r="D25" s="188">
        <v>0</v>
      </c>
      <c r="E25" s="188">
        <v>0.2</v>
      </c>
      <c r="F25" s="188">
        <f t="shared" si="0"/>
        <v>0.2</v>
      </c>
      <c r="G25" s="152" t="s">
        <v>20</v>
      </c>
      <c r="H25" s="152"/>
      <c r="I25" s="152"/>
      <c r="J25" s="152"/>
      <c r="K25" s="152"/>
      <c r="L25" s="152"/>
      <c r="M25" s="152"/>
      <c r="N25" s="155"/>
    </row>
    <row r="26" spans="1:15" x14ac:dyDescent="0.25">
      <c r="A26" s="187">
        <v>19</v>
      </c>
      <c r="B26" s="187" t="s">
        <v>376</v>
      </c>
      <c r="C26" s="157" t="s">
        <v>377</v>
      </c>
      <c r="D26" s="188">
        <v>0</v>
      </c>
      <c r="E26" s="188">
        <v>1.8</v>
      </c>
      <c r="F26" s="188">
        <f t="shared" si="0"/>
        <v>1.8</v>
      </c>
      <c r="G26" s="152" t="s">
        <v>21</v>
      </c>
      <c r="H26" s="152"/>
      <c r="I26" s="152"/>
      <c r="J26" s="152"/>
      <c r="K26" s="152"/>
      <c r="L26" s="152"/>
      <c r="M26" s="152"/>
      <c r="N26" s="155"/>
    </row>
    <row r="27" spans="1:15" ht="22.5" x14ac:dyDescent="0.25">
      <c r="A27" s="187">
        <v>20</v>
      </c>
      <c r="B27" s="187" t="s">
        <v>378</v>
      </c>
      <c r="C27" s="157" t="s">
        <v>379</v>
      </c>
      <c r="D27" s="188">
        <v>0</v>
      </c>
      <c r="E27" s="188">
        <v>1.78</v>
      </c>
      <c r="F27" s="188">
        <f t="shared" si="0"/>
        <v>1.78</v>
      </c>
      <c r="G27" s="152" t="s">
        <v>44</v>
      </c>
      <c r="H27" s="189" t="s">
        <v>379</v>
      </c>
      <c r="I27" s="152">
        <v>1.75</v>
      </c>
      <c r="J27" s="189" t="s">
        <v>380</v>
      </c>
      <c r="K27" s="152">
        <v>17.8</v>
      </c>
      <c r="L27" s="152">
        <v>151</v>
      </c>
      <c r="M27" s="152"/>
      <c r="N27" s="155" t="s">
        <v>78</v>
      </c>
    </row>
    <row r="28" spans="1:15" x14ac:dyDescent="0.25">
      <c r="A28" s="355">
        <v>21</v>
      </c>
      <c r="B28" s="357" t="s">
        <v>381</v>
      </c>
      <c r="C28" s="359" t="s">
        <v>382</v>
      </c>
      <c r="D28" s="200">
        <v>0</v>
      </c>
      <c r="E28" s="200">
        <v>1.26</v>
      </c>
      <c r="F28" s="200">
        <f t="shared" si="0"/>
        <v>1.26</v>
      </c>
      <c r="G28" s="201" t="s">
        <v>21</v>
      </c>
      <c r="H28" s="201"/>
      <c r="I28" s="201"/>
      <c r="J28" s="201"/>
      <c r="K28" s="201"/>
      <c r="L28" s="201"/>
      <c r="M28" s="201"/>
      <c r="N28" s="320"/>
    </row>
    <row r="29" spans="1:15" x14ac:dyDescent="0.25">
      <c r="A29" s="437"/>
      <c r="B29" s="361"/>
      <c r="C29" s="362"/>
      <c r="D29" s="204">
        <v>1.26</v>
      </c>
      <c r="E29" s="204">
        <v>1.85</v>
      </c>
      <c r="F29" s="204">
        <f t="shared" si="0"/>
        <v>0.59000000000000008</v>
      </c>
      <c r="G29" s="205" t="s">
        <v>44</v>
      </c>
      <c r="H29" s="205"/>
      <c r="I29" s="205"/>
      <c r="J29" s="205"/>
      <c r="K29" s="205"/>
      <c r="L29" s="205"/>
      <c r="M29" s="205"/>
      <c r="N29" s="321"/>
    </row>
    <row r="30" spans="1:15" x14ac:dyDescent="0.25">
      <c r="A30" s="356"/>
      <c r="B30" s="358"/>
      <c r="C30" s="360"/>
      <c r="D30" s="194">
        <v>1.85</v>
      </c>
      <c r="E30" s="194">
        <v>4.43</v>
      </c>
      <c r="F30" s="194">
        <f t="shared" si="0"/>
        <v>2.5799999999999996</v>
      </c>
      <c r="G30" s="195" t="s">
        <v>44</v>
      </c>
      <c r="H30" s="195"/>
      <c r="I30" s="195"/>
      <c r="J30" s="195"/>
      <c r="K30" s="195"/>
      <c r="L30" s="195"/>
      <c r="M30" s="195"/>
      <c r="N30" s="159"/>
    </row>
    <row r="31" spans="1:15" x14ac:dyDescent="0.25">
      <c r="A31" s="160">
        <v>22</v>
      </c>
      <c r="B31" s="198" t="s">
        <v>383</v>
      </c>
      <c r="C31" s="199" t="s">
        <v>384</v>
      </c>
      <c r="D31" s="194">
        <v>0</v>
      </c>
      <c r="E31" s="194">
        <v>0.41</v>
      </c>
      <c r="F31" s="194">
        <f t="shared" si="0"/>
        <v>0.41</v>
      </c>
      <c r="G31" s="195" t="s">
        <v>21</v>
      </c>
      <c r="H31" s="195"/>
      <c r="I31" s="195"/>
      <c r="J31" s="195"/>
      <c r="K31" s="195"/>
      <c r="L31" s="195"/>
      <c r="M31" s="195"/>
      <c r="N31" s="159"/>
    </row>
    <row r="32" spans="1:15" x14ac:dyDescent="0.25">
      <c r="A32" s="170"/>
      <c r="B32" s="171"/>
      <c r="C32" s="171"/>
      <c r="D32" s="171"/>
      <c r="E32" s="171"/>
      <c r="F32" s="171"/>
      <c r="G32" s="172"/>
      <c r="H32" s="171"/>
      <c r="I32" s="171"/>
      <c r="J32" s="171"/>
      <c r="K32" s="171"/>
      <c r="L32" s="171"/>
      <c r="M32" s="171"/>
      <c r="N32" s="171"/>
      <c r="O32" s="173"/>
    </row>
    <row r="33" spans="1:15" x14ac:dyDescent="0.25">
      <c r="A33" s="343" t="s">
        <v>156</v>
      </c>
      <c r="B33" s="344"/>
      <c r="C33" s="344"/>
      <c r="D33" s="344"/>
      <c r="E33" s="345"/>
      <c r="F33" s="174">
        <f>SUM(F8:F31)</f>
        <v>29.959999999999997</v>
      </c>
      <c r="G33" s="175"/>
      <c r="H33" s="147"/>
      <c r="I33" s="147"/>
      <c r="J33" s="176" t="s">
        <v>84</v>
      </c>
      <c r="K33" s="206">
        <f>SUM(K8:K31)</f>
        <v>17.8</v>
      </c>
      <c r="L33" s="206">
        <f>SUM(L8:L31)</f>
        <v>151</v>
      </c>
      <c r="M33" s="147"/>
      <c r="N33" s="147"/>
      <c r="O33" s="147"/>
    </row>
    <row r="34" spans="1:15" x14ac:dyDescent="0.25">
      <c r="A34" s="346" t="s">
        <v>52</v>
      </c>
      <c r="B34" s="347"/>
      <c r="C34" s="347"/>
      <c r="D34" s="347"/>
      <c r="E34" s="348"/>
      <c r="F34" s="179">
        <f>F9+F25</f>
        <v>0.27</v>
      </c>
      <c r="G34" s="180"/>
      <c r="H34" s="147"/>
      <c r="I34" s="147"/>
      <c r="J34" s="147"/>
      <c r="K34" s="147"/>
      <c r="L34" s="147"/>
      <c r="M34" s="147"/>
      <c r="N34" s="147"/>
      <c r="O34" s="147"/>
    </row>
    <row r="35" spans="1:15" x14ac:dyDescent="0.25">
      <c r="A35" s="346" t="s">
        <v>53</v>
      </c>
      <c r="B35" s="347"/>
      <c r="C35" s="347"/>
      <c r="D35" s="347"/>
      <c r="E35" s="348"/>
      <c r="F35" s="181">
        <f>F8+F10+F11+F12+F13+F16+F17+F20+F21+F22+F23+F24+F26+F28+F31</f>
        <v>20.12</v>
      </c>
      <c r="G35" s="182"/>
      <c r="H35" s="147"/>
      <c r="I35" s="147"/>
      <c r="J35" s="147"/>
      <c r="K35" s="147"/>
      <c r="L35" s="147"/>
      <c r="M35" s="147"/>
      <c r="N35" s="147"/>
      <c r="O35" s="147"/>
    </row>
    <row r="36" spans="1:15" x14ac:dyDescent="0.25">
      <c r="A36" s="184" t="s">
        <v>85</v>
      </c>
      <c r="B36" s="185"/>
      <c r="C36" s="185"/>
      <c r="D36" s="185"/>
      <c r="E36" s="186"/>
      <c r="F36" s="181">
        <v>0</v>
      </c>
      <c r="G36" s="182"/>
      <c r="H36" s="147"/>
      <c r="I36" s="147"/>
      <c r="J36" s="147"/>
      <c r="K36" s="147"/>
      <c r="L36" s="147"/>
      <c r="M36" s="147"/>
      <c r="N36" s="147"/>
      <c r="O36" s="147"/>
    </row>
    <row r="37" spans="1:15" x14ac:dyDescent="0.25">
      <c r="A37" s="346" t="s">
        <v>54</v>
      </c>
      <c r="B37" s="347"/>
      <c r="C37" s="347"/>
      <c r="D37" s="347"/>
      <c r="E37" s="348"/>
      <c r="F37" s="181">
        <f>F14+F15+F18+F19+F27+F29+F30</f>
        <v>9.57</v>
      </c>
      <c r="G37" s="207"/>
      <c r="H37" s="147"/>
      <c r="I37" s="147"/>
      <c r="J37" s="147"/>
      <c r="K37" s="147"/>
      <c r="L37" s="147"/>
      <c r="M37" s="147"/>
      <c r="N37" s="147"/>
      <c r="O37" s="147"/>
    </row>
    <row r="39" spans="1:15" x14ac:dyDescent="0.25">
      <c r="A39" s="145"/>
      <c r="B39" s="352" t="s">
        <v>416</v>
      </c>
      <c r="C39" s="352"/>
      <c r="D39" s="352"/>
      <c r="E39" s="352"/>
      <c r="F39" s="352"/>
      <c r="G39" s="352"/>
      <c r="H39" s="352"/>
      <c r="I39" s="352"/>
      <c r="J39" s="352"/>
      <c r="K39" s="352"/>
      <c r="L39" s="352"/>
      <c r="M39" s="352"/>
      <c r="N39" s="352"/>
      <c r="O39" s="352"/>
    </row>
    <row r="40" spans="1:15" x14ac:dyDescent="0.25">
      <c r="A40" s="145"/>
      <c r="B40" s="146"/>
      <c r="C40" s="146"/>
      <c r="D40" s="146"/>
      <c r="E40" s="146"/>
      <c r="F40" s="146"/>
      <c r="G40" s="146"/>
      <c r="H40" s="146"/>
      <c r="I40" s="146"/>
      <c r="J40" s="147"/>
      <c r="K40" s="147"/>
      <c r="L40" s="147"/>
      <c r="M40" s="147"/>
      <c r="N40" s="147"/>
    </row>
    <row r="41" spans="1:15" x14ac:dyDescent="0.25">
      <c r="A41" s="353" t="s">
        <v>0</v>
      </c>
      <c r="B41" s="349" t="s">
        <v>63</v>
      </c>
      <c r="C41" s="349"/>
      <c r="D41" s="354" t="s">
        <v>64</v>
      </c>
      <c r="E41" s="354"/>
      <c r="F41" s="354"/>
      <c r="G41" s="354"/>
      <c r="H41" s="354"/>
      <c r="I41" s="354"/>
      <c r="J41" s="354"/>
      <c r="K41" s="354"/>
      <c r="L41" s="354"/>
      <c r="M41" s="354"/>
      <c r="N41" s="354"/>
    </row>
    <row r="42" spans="1:15" x14ac:dyDescent="0.25">
      <c r="A42" s="353"/>
      <c r="B42" s="349"/>
      <c r="C42" s="349"/>
      <c r="D42" s="349" t="s">
        <v>65</v>
      </c>
      <c r="E42" s="349"/>
      <c r="F42" s="349"/>
      <c r="G42" s="349"/>
      <c r="H42" s="349" t="s">
        <v>4</v>
      </c>
      <c r="I42" s="349"/>
      <c r="J42" s="349"/>
      <c r="K42" s="349"/>
      <c r="L42" s="349"/>
      <c r="M42" s="349"/>
      <c r="N42" s="349"/>
    </row>
    <row r="43" spans="1:15" x14ac:dyDescent="0.25">
      <c r="A43" s="353"/>
      <c r="B43" s="349"/>
      <c r="C43" s="349"/>
      <c r="D43" s="349" t="s">
        <v>5</v>
      </c>
      <c r="E43" s="349"/>
      <c r="F43" s="349" t="s">
        <v>6</v>
      </c>
      <c r="G43" s="349" t="s">
        <v>8</v>
      </c>
      <c r="H43" s="349" t="s">
        <v>9</v>
      </c>
      <c r="I43" s="349" t="s">
        <v>10</v>
      </c>
      <c r="J43" s="349"/>
      <c r="K43" s="349" t="s">
        <v>11</v>
      </c>
      <c r="L43" s="349" t="s">
        <v>7</v>
      </c>
      <c r="M43" s="349" t="s">
        <v>13</v>
      </c>
      <c r="N43" s="350" t="s">
        <v>14</v>
      </c>
    </row>
    <row r="44" spans="1:15" ht="41.25" customHeight="1" x14ac:dyDescent="0.25">
      <c r="A44" s="353"/>
      <c r="B44" s="349"/>
      <c r="C44" s="349"/>
      <c r="D44" s="148" t="s">
        <v>15</v>
      </c>
      <c r="E44" s="148" t="s">
        <v>16</v>
      </c>
      <c r="F44" s="349"/>
      <c r="G44" s="349"/>
      <c r="H44" s="349"/>
      <c r="I44" s="148" t="s">
        <v>17</v>
      </c>
      <c r="J44" s="148" t="s">
        <v>18</v>
      </c>
      <c r="K44" s="349"/>
      <c r="L44" s="349"/>
      <c r="M44" s="349"/>
      <c r="N44" s="351"/>
    </row>
    <row r="45" spans="1:15" x14ac:dyDescent="0.25">
      <c r="A45" s="149">
        <v>1</v>
      </c>
      <c r="B45" s="342">
        <v>2</v>
      </c>
      <c r="C45" s="342"/>
      <c r="D45" s="149">
        <v>3</v>
      </c>
      <c r="E45" s="149">
        <v>4</v>
      </c>
      <c r="F45" s="150">
        <v>5</v>
      </c>
      <c r="G45" s="149">
        <v>6</v>
      </c>
      <c r="H45" s="149">
        <v>7</v>
      </c>
      <c r="I45" s="149">
        <v>8</v>
      </c>
      <c r="J45" s="149">
        <v>9</v>
      </c>
      <c r="K45" s="149">
        <v>10</v>
      </c>
      <c r="L45" s="149">
        <v>11</v>
      </c>
      <c r="M45" s="149">
        <v>12</v>
      </c>
      <c r="N45" s="149">
        <v>13</v>
      </c>
    </row>
    <row r="46" spans="1:15" x14ac:dyDescent="0.25">
      <c r="A46" s="156">
        <v>1</v>
      </c>
      <c r="B46" s="336" t="s">
        <v>386</v>
      </c>
      <c r="C46" s="278" t="s">
        <v>387</v>
      </c>
      <c r="D46" s="279">
        <v>0</v>
      </c>
      <c r="E46" s="279">
        <v>0.88</v>
      </c>
      <c r="F46" s="279">
        <v>0.88</v>
      </c>
      <c r="G46" s="324" t="s">
        <v>44</v>
      </c>
      <c r="H46" s="209"/>
      <c r="I46" s="209"/>
      <c r="J46" s="209"/>
      <c r="K46" s="209"/>
      <c r="L46" s="209"/>
      <c r="M46" s="209"/>
      <c r="N46" s="209"/>
    </row>
    <row r="47" spans="1:15" x14ac:dyDescent="0.25">
      <c r="A47" s="156">
        <v>2</v>
      </c>
      <c r="B47" s="336" t="s">
        <v>388</v>
      </c>
      <c r="C47" s="278" t="s">
        <v>389</v>
      </c>
      <c r="D47" s="279">
        <v>0</v>
      </c>
      <c r="E47" s="279">
        <v>0.3</v>
      </c>
      <c r="F47" s="279">
        <v>0.3</v>
      </c>
      <c r="G47" s="324" t="s">
        <v>44</v>
      </c>
      <c r="H47" s="209"/>
      <c r="I47" s="209"/>
      <c r="J47" s="209"/>
      <c r="K47" s="209"/>
      <c r="L47" s="209"/>
      <c r="M47" s="209"/>
      <c r="N47" s="209"/>
    </row>
    <row r="48" spans="1:15" x14ac:dyDescent="0.25">
      <c r="A48" s="156">
        <v>3</v>
      </c>
      <c r="B48" s="336" t="s">
        <v>390</v>
      </c>
      <c r="C48" s="278" t="s">
        <v>391</v>
      </c>
      <c r="D48" s="279">
        <v>0</v>
      </c>
      <c r="E48" s="279">
        <v>0.13</v>
      </c>
      <c r="F48" s="279">
        <v>0.13</v>
      </c>
      <c r="G48" s="324" t="s">
        <v>44</v>
      </c>
      <c r="H48" s="209"/>
      <c r="I48" s="209"/>
      <c r="J48" s="209"/>
      <c r="K48" s="209"/>
      <c r="L48" s="209"/>
      <c r="M48" s="209"/>
      <c r="N48" s="209"/>
    </row>
    <row r="49" spans="1:15" x14ac:dyDescent="0.25">
      <c r="A49" s="156">
        <v>4</v>
      </c>
      <c r="B49" s="336" t="s">
        <v>392</v>
      </c>
      <c r="C49" s="337" t="s">
        <v>393</v>
      </c>
      <c r="D49" s="279">
        <v>0</v>
      </c>
      <c r="E49" s="279">
        <v>1.1599999999999999</v>
      </c>
      <c r="F49" s="279">
        <v>1.1599999999999999</v>
      </c>
      <c r="G49" s="324" t="s">
        <v>44</v>
      </c>
      <c r="H49" s="209"/>
      <c r="I49" s="209"/>
      <c r="J49" s="209"/>
      <c r="K49" s="209"/>
      <c r="L49" s="209"/>
      <c r="M49" s="209"/>
      <c r="N49" s="209"/>
    </row>
    <row r="50" spans="1:15" x14ac:dyDescent="0.25">
      <c r="A50" s="156">
        <v>5</v>
      </c>
      <c r="B50" s="336" t="s">
        <v>394</v>
      </c>
      <c r="C50" s="278" t="s">
        <v>395</v>
      </c>
      <c r="D50" s="279">
        <v>0</v>
      </c>
      <c r="E50" s="279">
        <v>0.27</v>
      </c>
      <c r="F50" s="279">
        <v>0.27</v>
      </c>
      <c r="G50" s="324" t="s">
        <v>21</v>
      </c>
      <c r="H50" s="209"/>
      <c r="I50" s="209"/>
      <c r="J50" s="209"/>
      <c r="K50" s="209"/>
      <c r="L50" s="209"/>
      <c r="M50" s="209"/>
      <c r="N50" s="209"/>
    </row>
    <row r="51" spans="1:15" x14ac:dyDescent="0.25">
      <c r="A51" s="156">
        <v>6</v>
      </c>
      <c r="B51" s="336" t="s">
        <v>396</v>
      </c>
      <c r="C51" s="278" t="s">
        <v>397</v>
      </c>
      <c r="D51" s="279">
        <v>0</v>
      </c>
      <c r="E51" s="279">
        <v>0.43</v>
      </c>
      <c r="F51" s="279">
        <v>0.43</v>
      </c>
      <c r="G51" s="324" t="s">
        <v>44</v>
      </c>
      <c r="H51" s="209"/>
      <c r="I51" s="209"/>
      <c r="J51" s="209"/>
      <c r="K51" s="209"/>
      <c r="L51" s="209"/>
      <c r="M51" s="209"/>
      <c r="N51" s="209"/>
    </row>
    <row r="52" spans="1:15" x14ac:dyDescent="0.25">
      <c r="A52" s="156">
        <v>7</v>
      </c>
      <c r="B52" s="336" t="s">
        <v>398</v>
      </c>
      <c r="C52" s="278" t="s">
        <v>399</v>
      </c>
      <c r="D52" s="279">
        <v>0</v>
      </c>
      <c r="E52" s="279">
        <v>0.56999999999999995</v>
      </c>
      <c r="F52" s="279">
        <v>0.56999999999999995</v>
      </c>
      <c r="G52" s="324" t="s">
        <v>44</v>
      </c>
      <c r="H52" s="209"/>
      <c r="I52" s="209"/>
      <c r="J52" s="209"/>
      <c r="K52" s="209"/>
      <c r="L52" s="209"/>
      <c r="M52" s="209"/>
      <c r="N52" s="209"/>
    </row>
    <row r="53" spans="1:15" x14ac:dyDescent="0.25">
      <c r="A53" s="355">
        <v>8</v>
      </c>
      <c r="B53" s="365" t="s">
        <v>400</v>
      </c>
      <c r="C53" s="424" t="s">
        <v>401</v>
      </c>
      <c r="D53" s="279">
        <v>0</v>
      </c>
      <c r="E53" s="279">
        <v>0.68</v>
      </c>
      <c r="F53" s="279">
        <v>0.68</v>
      </c>
      <c r="G53" s="324" t="s">
        <v>44</v>
      </c>
      <c r="H53" s="209"/>
      <c r="I53" s="209"/>
      <c r="J53" s="209"/>
      <c r="K53" s="209"/>
      <c r="L53" s="209"/>
      <c r="M53" s="209"/>
      <c r="N53" s="209"/>
    </row>
    <row r="54" spans="1:15" x14ac:dyDescent="0.25">
      <c r="A54" s="356"/>
      <c r="B54" s="372"/>
      <c r="C54" s="425"/>
      <c r="D54" s="279">
        <v>0.68</v>
      </c>
      <c r="E54" s="279">
        <v>1.59</v>
      </c>
      <c r="F54" s="279">
        <v>0.91</v>
      </c>
      <c r="G54" s="324" t="s">
        <v>44</v>
      </c>
      <c r="H54" s="209"/>
      <c r="I54" s="209"/>
      <c r="J54" s="209"/>
      <c r="K54" s="209"/>
      <c r="L54" s="209"/>
      <c r="M54" s="209"/>
      <c r="N54" s="209"/>
    </row>
    <row r="55" spans="1:15" x14ac:dyDescent="0.25">
      <c r="A55" s="156">
        <v>9</v>
      </c>
      <c r="B55" s="336" t="s">
        <v>402</v>
      </c>
      <c r="C55" s="337" t="s">
        <v>403</v>
      </c>
      <c r="D55" s="279">
        <v>0</v>
      </c>
      <c r="E55" s="279">
        <v>0.92</v>
      </c>
      <c r="F55" s="279">
        <v>0.92</v>
      </c>
      <c r="G55" s="324" t="s">
        <v>44</v>
      </c>
      <c r="H55" s="209"/>
      <c r="I55" s="209"/>
      <c r="J55" s="209"/>
      <c r="K55" s="209"/>
      <c r="L55" s="209"/>
      <c r="M55" s="209"/>
      <c r="N55" s="209"/>
    </row>
    <row r="56" spans="1:15" x14ac:dyDescent="0.25">
      <c r="A56" s="156">
        <v>10</v>
      </c>
      <c r="B56" s="336" t="s">
        <v>404</v>
      </c>
      <c r="C56" s="337" t="s">
        <v>405</v>
      </c>
      <c r="D56" s="279">
        <v>0</v>
      </c>
      <c r="E56" s="279">
        <v>1.5</v>
      </c>
      <c r="F56" s="279">
        <v>1.5</v>
      </c>
      <c r="G56" s="324" t="s">
        <v>44</v>
      </c>
      <c r="H56" s="209"/>
      <c r="I56" s="209"/>
      <c r="J56" s="209"/>
      <c r="K56" s="209"/>
      <c r="L56" s="209"/>
      <c r="M56" s="209"/>
      <c r="N56" s="209"/>
    </row>
    <row r="57" spans="1:15" x14ac:dyDescent="0.25">
      <c r="A57" s="156">
        <v>11</v>
      </c>
      <c r="B57" s="336" t="s">
        <v>406</v>
      </c>
      <c r="C57" s="209" t="s">
        <v>407</v>
      </c>
      <c r="D57" s="154">
        <v>0</v>
      </c>
      <c r="E57" s="154">
        <v>0.45</v>
      </c>
      <c r="F57" s="154">
        <v>0.45</v>
      </c>
      <c r="G57" s="210" t="s">
        <v>44</v>
      </c>
      <c r="H57" s="211"/>
      <c r="I57" s="211"/>
      <c r="J57" s="211"/>
      <c r="K57" s="211"/>
      <c r="L57" s="211"/>
      <c r="M57" s="211"/>
      <c r="N57" s="211"/>
    </row>
    <row r="58" spans="1:15" x14ac:dyDescent="0.25">
      <c r="A58" s="160">
        <v>12</v>
      </c>
      <c r="B58" s="338" t="s">
        <v>408</v>
      </c>
      <c r="C58" s="337" t="s">
        <v>409</v>
      </c>
      <c r="D58" s="158">
        <v>0</v>
      </c>
      <c r="E58" s="158">
        <v>0.16</v>
      </c>
      <c r="F58" s="158">
        <v>0.16</v>
      </c>
      <c r="G58" s="339" t="s">
        <v>44</v>
      </c>
      <c r="H58" s="340"/>
      <c r="I58" s="340"/>
      <c r="J58" s="340"/>
      <c r="K58" s="340"/>
      <c r="L58" s="340"/>
      <c r="M58" s="340"/>
      <c r="N58" s="340"/>
    </row>
    <row r="59" spans="1:15" x14ac:dyDescent="0.25">
      <c r="A59" s="156">
        <v>13</v>
      </c>
      <c r="B59" s="338" t="s">
        <v>410</v>
      </c>
      <c r="C59" s="337" t="s">
        <v>411</v>
      </c>
      <c r="D59" s="279">
        <v>0</v>
      </c>
      <c r="E59" s="279">
        <v>0.15</v>
      </c>
      <c r="F59" s="279">
        <v>0.15</v>
      </c>
      <c r="G59" s="324" t="s">
        <v>21</v>
      </c>
      <c r="H59" s="209"/>
      <c r="I59" s="209"/>
      <c r="J59" s="209"/>
      <c r="K59" s="209"/>
      <c r="L59" s="209"/>
      <c r="M59" s="209"/>
      <c r="N59" s="209"/>
    </row>
    <row r="60" spans="1:15" x14ac:dyDescent="0.25">
      <c r="A60" s="355">
        <v>14</v>
      </c>
      <c r="B60" s="365" t="s">
        <v>412</v>
      </c>
      <c r="C60" s="424" t="s">
        <v>413</v>
      </c>
      <c r="D60" s="204">
        <v>0</v>
      </c>
      <c r="E60" s="204">
        <v>0.2</v>
      </c>
      <c r="F60" s="204">
        <f>E60-D60</f>
        <v>0.2</v>
      </c>
      <c r="G60" s="205" t="s">
        <v>44</v>
      </c>
      <c r="H60" s="205"/>
      <c r="I60" s="205"/>
      <c r="J60" s="205"/>
      <c r="K60" s="205"/>
      <c r="L60" s="205"/>
      <c r="M60" s="205"/>
      <c r="N60" s="155"/>
    </row>
    <row r="61" spans="1:15" x14ac:dyDescent="0.25">
      <c r="A61" s="356"/>
      <c r="B61" s="372"/>
      <c r="C61" s="425"/>
      <c r="D61" s="279">
        <v>0.2</v>
      </c>
      <c r="E61" s="279">
        <v>0.94</v>
      </c>
      <c r="F61" s="279">
        <v>0.74</v>
      </c>
      <c r="G61" s="324" t="s">
        <v>44</v>
      </c>
      <c r="H61" s="209"/>
      <c r="I61" s="209"/>
      <c r="J61" s="209"/>
      <c r="K61" s="209"/>
      <c r="L61" s="209"/>
      <c r="M61" s="209"/>
      <c r="N61" s="209"/>
    </row>
    <row r="62" spans="1:15" x14ac:dyDescent="0.25">
      <c r="A62" s="156">
        <v>15</v>
      </c>
      <c r="B62" s="336" t="s">
        <v>414</v>
      </c>
      <c r="C62" s="278" t="s">
        <v>415</v>
      </c>
      <c r="D62" s="279">
        <v>0</v>
      </c>
      <c r="E62" s="279">
        <v>0.64</v>
      </c>
      <c r="F62" s="279">
        <v>0.64</v>
      </c>
      <c r="G62" s="324" t="s">
        <v>44</v>
      </c>
      <c r="H62" s="209"/>
      <c r="I62" s="209"/>
      <c r="J62" s="209"/>
      <c r="K62" s="209"/>
      <c r="L62" s="209"/>
      <c r="M62" s="209"/>
      <c r="N62" s="209"/>
    </row>
    <row r="63" spans="1:15" x14ac:dyDescent="0.25">
      <c r="A63" s="170"/>
      <c r="B63" s="171"/>
      <c r="C63" s="171"/>
      <c r="D63" s="171"/>
      <c r="E63" s="171"/>
      <c r="F63" s="171"/>
      <c r="G63" s="172"/>
      <c r="H63" s="171"/>
      <c r="I63" s="171"/>
      <c r="J63" s="171"/>
      <c r="K63" s="171"/>
      <c r="L63" s="171"/>
      <c r="M63" s="171"/>
      <c r="N63" s="171"/>
    </row>
    <row r="64" spans="1:15" x14ac:dyDescent="0.25">
      <c r="A64" s="343" t="s">
        <v>164</v>
      </c>
      <c r="B64" s="344"/>
      <c r="C64" s="344"/>
      <c r="D64" s="344"/>
      <c r="E64" s="345"/>
      <c r="F64" s="174">
        <f>SUM(F46:F62)</f>
        <v>10.09</v>
      </c>
      <c r="G64" s="213"/>
      <c r="H64" s="147"/>
      <c r="I64" s="147"/>
      <c r="J64" s="176" t="s">
        <v>84</v>
      </c>
      <c r="K64" s="177">
        <v>0</v>
      </c>
      <c r="L64" s="177">
        <v>0</v>
      </c>
      <c r="M64" s="147"/>
      <c r="N64" s="147"/>
      <c r="O64" s="214"/>
    </row>
    <row r="65" spans="1:15" x14ac:dyDescent="0.25">
      <c r="A65" s="346" t="s">
        <v>52</v>
      </c>
      <c r="B65" s="347"/>
      <c r="C65" s="347"/>
      <c r="D65" s="347"/>
      <c r="E65" s="348"/>
      <c r="F65" s="179">
        <v>0</v>
      </c>
      <c r="G65" s="180"/>
      <c r="H65" s="147"/>
      <c r="I65" s="147"/>
      <c r="J65" s="147"/>
      <c r="K65" s="147"/>
      <c r="L65" s="147"/>
      <c r="M65" s="147"/>
      <c r="N65" s="147"/>
      <c r="O65" s="214"/>
    </row>
    <row r="66" spans="1:15" x14ac:dyDescent="0.25">
      <c r="A66" s="346" t="s">
        <v>53</v>
      </c>
      <c r="B66" s="347"/>
      <c r="C66" s="347"/>
      <c r="D66" s="347"/>
      <c r="E66" s="348"/>
      <c r="F66" s="181">
        <f>F50+F59</f>
        <v>0.42000000000000004</v>
      </c>
      <c r="G66" s="182"/>
      <c r="H66" s="147"/>
      <c r="I66" s="147"/>
      <c r="J66" s="147"/>
      <c r="K66" s="147"/>
      <c r="L66" s="147"/>
      <c r="M66" s="147"/>
      <c r="N66" s="147"/>
      <c r="O66" s="214"/>
    </row>
    <row r="67" spans="1:15" x14ac:dyDescent="0.25">
      <c r="A67" s="184" t="s">
        <v>85</v>
      </c>
      <c r="B67" s="185"/>
      <c r="C67" s="185"/>
      <c r="D67" s="185"/>
      <c r="E67" s="186"/>
      <c r="F67" s="181">
        <v>0</v>
      </c>
      <c r="G67" s="182"/>
      <c r="H67" s="147"/>
      <c r="I67" s="147"/>
      <c r="J67" s="147"/>
      <c r="K67" s="147"/>
      <c r="L67" s="147"/>
      <c r="M67" s="147"/>
      <c r="N67" s="147"/>
      <c r="O67" s="214"/>
    </row>
    <row r="68" spans="1:15" x14ac:dyDescent="0.25">
      <c r="A68" s="346" t="s">
        <v>54</v>
      </c>
      <c r="B68" s="347"/>
      <c r="C68" s="347"/>
      <c r="D68" s="347"/>
      <c r="E68" s="348"/>
      <c r="F68" s="181">
        <f>F46+F47+F48+F49+F51+F52+F53+F54+F55+F56+F57+F58+F62+F61+F60</f>
        <v>9.67</v>
      </c>
      <c r="G68" s="341"/>
      <c r="H68" s="147"/>
      <c r="I68" s="147"/>
      <c r="J68" s="147"/>
      <c r="K68" s="147"/>
      <c r="L68" s="147"/>
      <c r="M68" s="147"/>
      <c r="N68" s="147"/>
      <c r="O68" s="214"/>
    </row>
  </sheetData>
  <mergeCells count="52">
    <mergeCell ref="N5:N6"/>
    <mergeCell ref="B1:O1"/>
    <mergeCell ref="A3:A6"/>
    <mergeCell ref="B3:C6"/>
    <mergeCell ref="D3:N3"/>
    <mergeCell ref="D4:G4"/>
    <mergeCell ref="H4:N4"/>
    <mergeCell ref="D5:E5"/>
    <mergeCell ref="F5:F6"/>
    <mergeCell ref="G5:G6"/>
    <mergeCell ref="H5:H6"/>
    <mergeCell ref="I5:J5"/>
    <mergeCell ref="K5:K6"/>
    <mergeCell ref="L5:L6"/>
    <mergeCell ref="M5:M6"/>
    <mergeCell ref="A41:A44"/>
    <mergeCell ref="B41:C44"/>
    <mergeCell ref="D41:N41"/>
    <mergeCell ref="D42:G42"/>
    <mergeCell ref="B7:C7"/>
    <mergeCell ref="A16:A17"/>
    <mergeCell ref="B16:B17"/>
    <mergeCell ref="C16:C17"/>
    <mergeCell ref="A28:A30"/>
    <mergeCell ref="B28:B30"/>
    <mergeCell ref="C28:C30"/>
    <mergeCell ref="A33:E33"/>
    <mergeCell ref="A34:E34"/>
    <mergeCell ref="A35:E35"/>
    <mergeCell ref="A37:E37"/>
    <mergeCell ref="B39:O39"/>
    <mergeCell ref="H42:N42"/>
    <mergeCell ref="D43:E43"/>
    <mergeCell ref="F43:F44"/>
    <mergeCell ref="G43:G44"/>
    <mergeCell ref="H43:H44"/>
    <mergeCell ref="I43:J43"/>
    <mergeCell ref="K43:K44"/>
    <mergeCell ref="L43:L44"/>
    <mergeCell ref="M43:M44"/>
    <mergeCell ref="N43:N44"/>
    <mergeCell ref="A64:E64"/>
    <mergeCell ref="A65:E65"/>
    <mergeCell ref="A66:E66"/>
    <mergeCell ref="A68:E68"/>
    <mergeCell ref="B45:C45"/>
    <mergeCell ref="A53:A54"/>
    <mergeCell ref="B53:B54"/>
    <mergeCell ref="C53:C54"/>
    <mergeCell ref="A60:A61"/>
    <mergeCell ref="B60:B61"/>
    <mergeCell ref="C60:C6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Alojas pilsēta un pagasts</vt:lpstr>
      <vt:lpstr>Staiceles pilsēta un pagasts</vt:lpstr>
      <vt:lpstr>Brīvzemnieku pagasts</vt:lpstr>
      <vt:lpstr>Braslavas pagasts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°</dc:creator>
  <cp:lastModifiedBy>°</cp:lastModifiedBy>
  <cp:lastPrinted>2015-04-08T11:28:51Z</cp:lastPrinted>
  <dcterms:created xsi:type="dcterms:W3CDTF">2015-03-30T12:05:42Z</dcterms:created>
  <dcterms:modified xsi:type="dcterms:W3CDTF">2015-04-08T11:30:18Z</dcterms:modified>
</cp:coreProperties>
</file>