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C:\Users\dacer_000\Desktop\darbs\Darbs 16.03.2020\Iepirkumi\AND-2020-09-Puikules BD\"/>
    </mc:Choice>
  </mc:AlternateContent>
  <xr:revisionPtr revIDLastSave="0" documentId="13_ncr:1_{BE9E36BE-464E-4890-ADAE-A3D9DD154897}" xr6:coauthVersionLast="45" xr6:coauthVersionMax="45" xr10:uidLastSave="{00000000-0000-0000-0000-000000000000}"/>
  <bookViews>
    <workbookView xWindow="-120" yWindow="-120" windowWidth="20730" windowHeight="11160" activeTab="1" xr2:uid="{00000000-000D-0000-FFFF-FFFF00000000}"/>
  </bookViews>
  <sheets>
    <sheet name="Pask" sheetId="1" r:id="rId1"/>
    <sheet name="Koptame" sheetId="2" r:id="rId2"/>
    <sheet name="Kops" sheetId="4" r:id="rId3"/>
    <sheet name="TS" sheetId="5" r:id="rId4"/>
    <sheet name="Dem" sheetId="6" r:id="rId5"/>
    <sheet name="AR" sheetId="7" r:id="rId6"/>
    <sheet name="Vent" sheetId="8" r:id="rId7"/>
    <sheet name="ŪK" sheetId="9" r:id="rId8"/>
    <sheet name="EL" sheetId="10" r:id="rId9"/>
    <sheet name="APSARDZE" sheetId="12" r:id="rId10"/>
    <sheet name="video" sheetId="13" r:id="rId11"/>
    <sheet name="UAS" sheetId="14" r:id="rId12"/>
    <sheet name="buvl" sheetId="15" r:id="rId13"/>
  </sheet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 i="15" l="1"/>
  <c r="C6" i="14"/>
  <c r="C4" i="13"/>
  <c r="C4" i="12"/>
  <c r="C7" i="10"/>
  <c r="C4" i="9"/>
  <c r="C13" i="2"/>
  <c r="C11" i="8"/>
  <c r="C8" i="9"/>
  <c r="A16" i="10"/>
  <c r="A20" i="10"/>
  <c r="A24" i="10"/>
  <c r="C8" i="15"/>
  <c r="O26" i="14"/>
  <c r="C10" i="14"/>
  <c r="D16" i="13"/>
  <c r="D17" i="13"/>
  <c r="D18" i="13"/>
  <c r="D22" i="13"/>
  <c r="A27" i="13"/>
  <c r="A29" i="13"/>
  <c r="A30" i="13"/>
  <c r="A21" i="13"/>
  <c r="C8" i="13"/>
  <c r="C8" i="12"/>
  <c r="D26" i="10"/>
  <c r="D27" i="10"/>
  <c r="D28" i="10"/>
  <c r="D29" i="10"/>
  <c r="D31" i="10"/>
  <c r="D32" i="10"/>
  <c r="D36" i="10"/>
  <c r="D37" i="10"/>
  <c r="D58" i="10"/>
  <c r="A48" i="10"/>
  <c r="A55" i="10"/>
  <c r="A57" i="10"/>
  <c r="D38" i="10"/>
  <c r="C11" i="10"/>
  <c r="A19" i="9"/>
  <c r="A20" i="9"/>
  <c r="A21" i="9"/>
  <c r="A22" i="9"/>
  <c r="A23" i="9"/>
  <c r="A24" i="9"/>
  <c r="A25" i="9"/>
  <c r="A26" i="9"/>
  <c r="A27" i="9"/>
  <c r="A15" i="9"/>
  <c r="A16" i="9"/>
  <c r="A17" i="9"/>
  <c r="C7" i="8"/>
  <c r="D14" i="7"/>
  <c r="D30" i="7"/>
  <c r="D31" i="7"/>
  <c r="D32" i="7"/>
  <c r="D35" i="7"/>
  <c r="D38" i="7"/>
  <c r="D37" i="7"/>
  <c r="D39" i="7"/>
  <c r="D40" i="7"/>
  <c r="D53" i="7"/>
  <c r="D71" i="7"/>
  <c r="D73" i="7"/>
  <c r="L9" i="7"/>
  <c r="C8" i="7"/>
  <c r="C4" i="7"/>
  <c r="D38" i="6"/>
  <c r="C8" i="6"/>
  <c r="C4" i="6"/>
  <c r="D33" i="5"/>
  <c r="D32" i="5"/>
  <c r="D31" i="5"/>
  <c r="D21" i="5"/>
  <c r="D19" i="5"/>
  <c r="C4" i="5"/>
  <c r="C8" i="4"/>
  <c r="C7" i="4"/>
</calcChain>
</file>

<file path=xl/sharedStrings.xml><?xml version="1.0" encoding="utf-8"?>
<sst xmlns="http://schemas.openxmlformats.org/spreadsheetml/2006/main" count="1189" uniqueCount="489">
  <si>
    <t>Paskaidrojuma raksts</t>
  </si>
  <si>
    <t>Objekta nosaukums:</t>
  </si>
  <si>
    <t>Būves nosaukums:</t>
  </si>
  <si>
    <t>Pirmskolas izglītības telpu grupa</t>
  </si>
  <si>
    <t>Objekta adrese:</t>
  </si>
  <si>
    <t>Būvprojekta realizācijas izmaksu apēķina izejas dati :</t>
  </si>
  <si>
    <t>Objekta  būvniecības kopējās izmaksas, bez 21% PVN,  (€)</t>
  </si>
  <si>
    <t>Objekta  izbūves kopējā darbietilpība, c/h:</t>
  </si>
  <si>
    <t>Būvizstrādājumu un būvgružu transporta izmaksas no attiecīgo  būvizstrādājumu .</t>
  </si>
  <si>
    <t>vērtības, izņemot pozīcijas, kur būvgružu izvešanas izdevumi norādīti atsevišķi.</t>
  </si>
  <si>
    <t>Paredzēts, ka būvdarbus veiks būvorganizācija</t>
  </si>
  <si>
    <t>virsizdevumi</t>
  </si>
  <si>
    <t>plānotā peļņa</t>
  </si>
  <si>
    <t>Paredzēts, ka būvdarbus veiks būvorganizācija.Galvenās būvmašīnas - traktortehnika, ekskavators, kravas automašīna.Kā palīgiekārtas būvniecības darbu veikšanai izmantojami pacēlāji, celtniecības sastatnes, rokas elektroinstrumenti un parastie instrumenti.Betonmasu sagatavot betona ražošanas mezglā, uzobjektu nogādāt ar betona maisītāju, kas aprīkots ar betona padošanas sistēmuu. Avansa maksājuma garantija, ieturējuma naudas garantija, līguma izpildes garantijas, apdrošināšana (visu risku aprošināšana, ieskaitot būvuzņēmēja aprīkojuma apdrošināšanu, būvuzņēmēja darbinieku apdrošināšana pret ievainojumiem/negadījumiem un īpašuma bojājumiem), izkārtņu nodrošināšanas, nodošana ekspluatācijā, izpilduzmērījumu, mobilizācijas, satiksmes organizācijas u.c. izmaksas, kas nepieciešamas atbilstoši līgumam, tehniskām specifikācijām un spēkā esošiem normatīviem, iekļautas virsizdevumos.</t>
  </si>
  <si>
    <t>Šis būvniecības izmaksu aprēķins ir spēkā 3 mēnešus pēc nodošanas pasūtītājam brīža. Pēc minētā termiņa beigām būvniecības izmaksu aprēķina jāpārskata atbilstoši ekonomiskās situācijas izmaiņām valstī.</t>
  </si>
  <si>
    <t>1. Iekārtu, konstrukciju un būvizsrādājumu kopsavilkuma būvdarbu apjomus skatīt kopā ar būvdarbu apjomu sarakstu, projekta dokumentāciju un grafisko daļu.</t>
  </si>
  <si>
    <t>2. Izstrādājot piedāvājumu, būvuzņēmējam rūpīgi jāpārskata projekts atbilstoši konkrētā būvuzņēmēja pielietotajai tehnoloģijai.</t>
  </si>
  <si>
    <t>3.Būvizstrādājumu komplektāciju veikt atbilstoši izstrādātājam projektam, ražotājfirmu un LR normatīvo aktu nosacījumiem.</t>
  </si>
  <si>
    <t>4. Projektā uzrādītos būvizstrādājumus iespējams aizvietot ar līdzvērtīgiem Latvijā un CE sertificētiem būvizstrādājumiem.</t>
  </si>
  <si>
    <t>5. Visas atsauces uz iekārtu un  būvizstrādājumu izgatavotāju firmām, kuras norādītas projektā, liecina tikai par šo izstrādājumu un iekārtu kvalitātes un apkalpošanas līmeni. Norādīto iekārtu un būvizstrādājumu nomaiņa ir iespējama ar citām tehniski analogām vai labākām</t>
  </si>
  <si>
    <t>Būvniecības koptāme</t>
  </si>
  <si>
    <t>Lietošanas mērķa maiņa telpu grupai ar pārbūvi un teritorijas labiekārtojumu</t>
  </si>
  <si>
    <t>Objekta nosaukums</t>
  </si>
  <si>
    <t>Kopā</t>
  </si>
  <si>
    <t>PVN</t>
  </si>
  <si>
    <t>Alojas novads.</t>
  </si>
  <si>
    <t>Kopsavilkuma aprēķins</t>
  </si>
  <si>
    <t>Par kopējo summu, (EUR)</t>
  </si>
  <si>
    <t>Kopējā darbietilpība, c/h</t>
  </si>
  <si>
    <t>N.p.k</t>
  </si>
  <si>
    <t>Darba veids vai konstruktīvā elementa nosaukums</t>
  </si>
  <si>
    <t>Tāmes izmaksa</t>
  </si>
  <si>
    <t>Tai skaitā</t>
  </si>
  <si>
    <t>Darbietilpība c/h</t>
  </si>
  <si>
    <t>Darba alga</t>
  </si>
  <si>
    <t>Būvizstrādājumi</t>
  </si>
  <si>
    <t>Mehānismi</t>
  </si>
  <si>
    <t>Teritorijas labiekārtošana</t>
  </si>
  <si>
    <t>Demontāžas darbi, būvkonstrucijas</t>
  </si>
  <si>
    <t>Vispārceltnieciskie darbi</t>
  </si>
  <si>
    <t>Ventilācija</t>
  </si>
  <si>
    <t>Sadzīves ūdensapgāde,ūdens uzskaites mezgli, karstais ūdensvads, sadzīves kanalizācija, sanitārtehniskās ierīces</t>
  </si>
  <si>
    <t>Elektromontāžas darbi</t>
  </si>
  <si>
    <t>Apsardzes signalizācija</t>
  </si>
  <si>
    <t>Videonovēršanas sistēma</t>
  </si>
  <si>
    <t>Ugunsdrošības signalizācija</t>
  </si>
  <si>
    <t>Būvlaukuma  aprīkojums,sagatavošana un uzturēšana</t>
  </si>
  <si>
    <t>Virsizdevumi</t>
  </si>
  <si>
    <t>tajā skaitā darba aizsardzība</t>
  </si>
  <si>
    <t>Peļņa</t>
  </si>
  <si>
    <t>Pavisam kopā</t>
  </si>
  <si>
    <t>Lokālā tāme Nr. 1</t>
  </si>
  <si>
    <t>(Būvdarbu veids vai konstruktīvā elementa nosaukums)</t>
  </si>
  <si>
    <t>N. p.k.</t>
  </si>
  <si>
    <t>Darbu nosaukums</t>
  </si>
  <si>
    <t>Mērvienība</t>
  </si>
  <si>
    <t>Daudzums</t>
  </si>
  <si>
    <t>Vienības izmaksas</t>
  </si>
  <si>
    <t>Kopā uz visu apjomu</t>
  </si>
  <si>
    <t>Laika norma  (c/h)</t>
  </si>
  <si>
    <t>Darba samaksas likme * (euro/h)</t>
  </si>
  <si>
    <t>Darba alga</t>
  </si>
  <si>
    <t>Darbietilpība  (c/h)</t>
  </si>
  <si>
    <t>Mehānismi</t>
  </si>
  <si>
    <t>Summa</t>
  </si>
  <si>
    <t>1</t>
  </si>
  <si>
    <t>Sagatvošanas darbi</t>
  </si>
  <si>
    <t>1.1</t>
  </si>
  <si>
    <t>Izpilddokumentācijas sagatavošana</t>
  </si>
  <si>
    <t>apj</t>
  </si>
  <si>
    <t>1.2</t>
  </si>
  <si>
    <t>Satiksmes organizācija būvdarbu laikā (ieskaitot pievedceļu uzturēšanu)</t>
  </si>
  <si>
    <t>1.3</t>
  </si>
  <si>
    <t>Teritorijas uzmērīšana un nospraušana</t>
  </si>
  <si>
    <t>2</t>
  </si>
  <si>
    <t>Betona bruģakmens segums 60 mm</t>
  </si>
  <si>
    <t>m2</t>
  </si>
  <si>
    <t>2.1</t>
  </si>
  <si>
    <t>Esošās/pievestās grunts profilēšana un sablīvēšana līdz 45 Mpa</t>
  </si>
  <si>
    <t>2.2</t>
  </si>
  <si>
    <t>Gultnes izstrāde, materiālu transportējot uz būvuzņēmēja atbērtni (54 cm biezumā)</t>
  </si>
  <si>
    <t>m3</t>
  </si>
  <si>
    <t>2.3</t>
  </si>
  <si>
    <t>Salizturīgā slāņa izbūve no smilts (kf&gt;1m/dnn) vai citiem atļautiem materiāliem, h=30cm</t>
  </si>
  <si>
    <t>2.4</t>
  </si>
  <si>
    <t>Minerālmateriālu maisījuma 0/45, NIII, pamata izbūve 15cm biezumā</t>
  </si>
  <si>
    <t>2.5</t>
  </si>
  <si>
    <t>Minerālmateriālu izsiju (fr. 2/8mm) slāņa izbūve h(vid)=3cm biezumā</t>
  </si>
  <si>
    <t>2.6</t>
  </si>
  <si>
    <t>Betona bruģakmens PRIZMA (pelēka -70%, sarkana - 30%) slāņa izbūvei 6cm biezumā</t>
  </si>
  <si>
    <t>3</t>
  </si>
  <si>
    <t>3.1</t>
  </si>
  <si>
    <t>3.2</t>
  </si>
  <si>
    <t>3.3</t>
  </si>
  <si>
    <t>3.4</t>
  </si>
  <si>
    <t>4</t>
  </si>
  <si>
    <t>4.1</t>
  </si>
  <si>
    <t>4.2</t>
  </si>
  <si>
    <t>4.3</t>
  </si>
  <si>
    <t>4.4</t>
  </si>
  <si>
    <t>4.5</t>
  </si>
  <si>
    <t>4.6</t>
  </si>
  <si>
    <t>Esošās/ pievēstās grunts profilēšana un sablīvēšana līdz 45 Mpa</t>
  </si>
  <si>
    <t>4.7</t>
  </si>
  <si>
    <t>4.8</t>
  </si>
  <si>
    <t>Minerālmateriālu maisījuma 0/45, NIII, pamata izbūve 20cm biezumā</t>
  </si>
  <si>
    <t>Žogs</t>
  </si>
  <si>
    <t>5.1</t>
  </si>
  <si>
    <t>Metāla žogs Nulofor 2D montāža H=1500*2500 ,cinkots pārklāts ar poliestera t slāni</t>
  </si>
  <si>
    <t>m</t>
  </si>
  <si>
    <t>5.2</t>
  </si>
  <si>
    <t>Blietēts šķembu pamatojums 0/32 20mm</t>
  </si>
  <si>
    <t>5.3</t>
  </si>
  <si>
    <t>Metāla žoga stabu montāža H=1500mm, taisstūrveida 60*40mm</t>
  </si>
  <si>
    <t>gb</t>
  </si>
  <si>
    <t>5.4</t>
  </si>
  <si>
    <t>Metāla vārtu stabu montāža H=1500mm, kvadrātveida 80*80mm</t>
  </si>
  <si>
    <t>5.5</t>
  </si>
  <si>
    <t>Žoga un vārtu stabu iebetonēšana  blietētās šķembās, betons B20</t>
  </si>
  <si>
    <t>5.6</t>
  </si>
  <si>
    <t>Būvbedru rakšana ar roku darbu vārtu un žoga stabu iebetonēšanai</t>
  </si>
  <si>
    <t>5.7</t>
  </si>
  <si>
    <t>Manuāli bīdāmu metāla vārtu montāža,  brīvais atvērums 4m</t>
  </si>
  <si>
    <t>5.8</t>
  </si>
  <si>
    <t>Vienviru metāla vārtu montāža, manuāli verami H=1280mm, platums 1200mm, slēdzami</t>
  </si>
  <si>
    <t>Labiekārtojuma elementi</t>
  </si>
  <si>
    <t>6.1</t>
  </si>
  <si>
    <t>Dubultās koka šūpoles TE404 uzstādīšana</t>
  </si>
  <si>
    <t>kompl</t>
  </si>
  <si>
    <t>6.2</t>
  </si>
  <si>
    <t>Slidkalniņa Solo 144MI uzstādīšana</t>
  </si>
  <si>
    <t>6.3</t>
  </si>
  <si>
    <t>Atsperšūpoles Putniņi  0660 uzstādīšana</t>
  </si>
  <si>
    <t>6.4</t>
  </si>
  <si>
    <t>6.5</t>
  </si>
  <si>
    <t>Šūpoļu nerūsējoša tērauda ķēžu uzstādīšana</t>
  </si>
  <si>
    <t>6.6</t>
  </si>
  <si>
    <t>Šūpoļu sēdekļa montāža</t>
  </si>
  <si>
    <t>Šūpoļu mazā krēsliņa montāža</t>
  </si>
  <si>
    <t>Lielās smilšu kastes ar galdiņu uzstādīšana T311</t>
  </si>
  <si>
    <t>Smilts iebēršana</t>
  </si>
  <si>
    <t>Koka solu uzstādīšana ( kvadrātcauruļu kājas ar koka latām 200*40*63)</t>
  </si>
  <si>
    <t>7</t>
  </si>
  <si>
    <t>8</t>
  </si>
  <si>
    <t>Citi</t>
  </si>
  <si>
    <t>Ckarsti cinkotu metāla margu uzstādīšana pie betona kāpnēm h=90cm, L=2.4m</t>
  </si>
  <si>
    <t>Ckarsti cinkotu metāla margu uzstādīšana pie pandusiem h=90cm, L=2.4m</t>
  </si>
  <si>
    <t>Cementbetona apmaļu 1000x200x80 un šķembu pamata  izbūve</t>
  </si>
  <si>
    <t>t m</t>
  </si>
  <si>
    <t>Esošo apgaismes kabeļu iečaulošana</t>
  </si>
  <si>
    <t>Apgaismes ķermeņu demontāža un montāža pēc jaunā bruģa seguma ieklāšanas</t>
  </si>
  <si>
    <t>Esošo betona kāpņu atjaunošana (demontēt sadrupušās daļas, izlīdzināt ar izlīdzinošo betona slāni) (skatīt TS sadaļu)</t>
  </si>
  <si>
    <t>Tiešās izmaksas kopā, t.sk. Darba devēja sociālais nodoklis  24,09%</t>
  </si>
  <si>
    <t>Lokālā tāme Nr. 2</t>
  </si>
  <si>
    <t>Demontāžas darbi, būvkonstrukcijas</t>
  </si>
  <si>
    <t>Demontāžas darbi</t>
  </si>
  <si>
    <t>Esošās dobes ar dzelzsbetona grodu likvidēšana un utilizācija</t>
  </si>
  <si>
    <t>5</t>
  </si>
  <si>
    <t>6</t>
  </si>
  <si>
    <t>Esošo durvju un durvju kārbu demontāža (skatīt AR-4, AR-5)</t>
  </si>
  <si>
    <t>Iekšējā loga demontāža (skatīt AR-4)</t>
  </si>
  <si>
    <t>Starpsienu demontāža (skatīt AR-4, AR-5)</t>
  </si>
  <si>
    <t>9</t>
  </si>
  <si>
    <t>Durvju ailas paplašināšana par 3,5 cm starpsienā (ieskaitot kārbu), (skatīt AR-4)</t>
  </si>
  <si>
    <t>10</t>
  </si>
  <si>
    <t>Durvju ailas paplašināšana par 14 cm  nesošajā sienā (ieskaitot kārbu), (skatīt AR-4)</t>
  </si>
  <si>
    <t>11</t>
  </si>
  <si>
    <t>Durvju ailas paplašināšana par 33 cm nesošajā sienā (ieskaitot kārbu), (skatīt AR-4)</t>
  </si>
  <si>
    <t>12</t>
  </si>
  <si>
    <t>Durvju ailas paplašināšana par 16 cm nesošajā sienā (ieskaitot kārbu), (skatīt AR-4)</t>
  </si>
  <si>
    <t>13</t>
  </si>
  <si>
    <t>Durvju ailas paplašināšana par 17,5cm starpsienā (ieskaitot kārbu), (skatīt AR-5)</t>
  </si>
  <si>
    <t>14</t>
  </si>
  <si>
    <t>Durvju ailas paplašināšana par 13 cm nesošajā sienā (ieskaitot kārbu), (skatīt AR-5)</t>
  </si>
  <si>
    <t>15</t>
  </si>
  <si>
    <t>Durvju ailas paplašināšana par 4 cm nesošajā sienā (ieskaitot kārbu), (skatīt AR-5)</t>
  </si>
  <si>
    <t>16</t>
  </si>
  <si>
    <t>Durvju ailas paplašināšana par 14 cm  nesošajā sienā (ieskaitot kārbu), (skatīt AR-5)</t>
  </si>
  <si>
    <t>17</t>
  </si>
  <si>
    <t>Durvju ailas paplašināšana par 17 cm  nesošajā sienā (ieskaitot kārbu), (skatīt AR-5)</t>
  </si>
  <si>
    <t>18</t>
  </si>
  <si>
    <t>19</t>
  </si>
  <si>
    <t>20</t>
  </si>
  <si>
    <t>Restes 150*300mm izveidojamie atvērumi fasādē</t>
  </si>
  <si>
    <t>21</t>
  </si>
  <si>
    <t>Izgāztuves izmaksas</t>
  </si>
  <si>
    <t>22</t>
  </si>
  <si>
    <t>23</t>
  </si>
  <si>
    <t>Esošo ventilāciju šahtu tīrīšana</t>
  </si>
  <si>
    <t>24</t>
  </si>
  <si>
    <t>Reģipšu sienas aizpildāmais apjoms (skatīt AR-5)</t>
  </si>
  <si>
    <t>25</t>
  </si>
  <si>
    <t>26</t>
  </si>
  <si>
    <t>Esošās grīdas izlīdzinošā seguma demontāža (līmeņošana) h=0,3cm, ja tas nepieciešams pēc seguma demontāžas</t>
  </si>
  <si>
    <t>27</t>
  </si>
  <si>
    <t>Esošo griestu seguma demontāža (piekārtie griesti)</t>
  </si>
  <si>
    <t>28</t>
  </si>
  <si>
    <t>Esošo inženiertīklu demontāža nepieciešamajā apjomā</t>
  </si>
  <si>
    <t>Būvkonstrukcijas</t>
  </si>
  <si>
    <t>Būvbedres rakšana kāpņu pamata iebetonēšanai</t>
  </si>
  <si>
    <t>Šķembu pamatojums</t>
  </si>
  <si>
    <t>Pamata iebetonēšana ar veidņu montāžu, demontāžu , betons C25/30</t>
  </si>
  <si>
    <t>Ieliekamo detaļu HPM16P Peikko montāža</t>
  </si>
  <si>
    <t>Metāla konstrukciju iebetonēšana , betons C25/30</t>
  </si>
  <si>
    <t>Metāla konstrukciju montāža evakuācijas kāpnēm UPE 180 montāža</t>
  </si>
  <si>
    <t>Stiprinājumu montāža no 80*80*5 profila</t>
  </si>
  <si>
    <t>Metāla konstrukciju montāža evakuācijas kāpnēm 75*200*10 montāža</t>
  </si>
  <si>
    <t>Rūpnieciski ražotu metāla margu H=0,9m montāža</t>
  </si>
  <si>
    <t>Rūpnieciski ražota cinkota metināta platformu režģa h=30*3 acs izmērs 34*38mm montāža 1200*1750 un 1160*1200</t>
  </si>
  <si>
    <t>Rūpnieciski ražotu pakāpienu montāža L=1200mm b=270mm</t>
  </si>
  <si>
    <t>Ķīmiskā enkura HiltiHIt-HY 270 + Hit-V M12 iestrāde</t>
  </si>
  <si>
    <t>Ailas rāmja konstrukcijas izveide</t>
  </si>
  <si>
    <t>Leņķprofila 70*70*6 montāža</t>
  </si>
  <si>
    <t>Metāla loksnse 80*380*8 montāža</t>
  </si>
  <si>
    <t>vītņstieņi M16, klase 8,8, L=130mm</t>
  </si>
  <si>
    <t>Metāla loksnes 150*396*12 montāža</t>
  </si>
  <si>
    <t>Metāla loksnes 80*432*12 montāža</t>
  </si>
  <si>
    <t>Metāla loksnes 80*90*4 montāža</t>
  </si>
  <si>
    <t>Metāla loksnes 50*272*6 montāža</t>
  </si>
  <si>
    <t>Lokālā tāme Nr. 3</t>
  </si>
  <si>
    <t>Arhitektūras risinājumi - GRĪDAS</t>
  </si>
  <si>
    <t>Grīdas pamatņu sagatavošana flīzēšanai (gruntēšana Ar Knauf Tiefengrund (vai ekvivalents), špaktelēšana, hidroizolācijas Knauf Flachendicht Kaučuka, vai ekvivalents ieklāšana. (pēc grīdas seguma ieklāšanas, grīdas līmenim jāatbilst +0.000 tazīmei (LAS 81.74 pirmajā stāvā un +3.325 otrajā stāvā)</t>
  </si>
  <si>
    <t>Keramikas  grīdas flīžu  ieklāšana, flīžu šuvošana  300x300x8mm, pretslīde R10,  Rako, GA-10, RAL0607005</t>
  </si>
  <si>
    <t>Keramikas  grīdas flīžu  ieklāšana, flīžu šuvošana  300x300x8mm, pretslīde R10,  Rako, GA-11, RAL0004000</t>
  </si>
  <si>
    <t>Grīdas līstes 198 x 90 x 9mm, ieskaitot iekšējos un ārējos stūrus, ieklāšana, paraugi un raksturojumi no Rako Object kataloga.</t>
  </si>
  <si>
    <t>Grīdu pamatņu sagatavošana dabīgā linoleja segumu ieklāšanai:  gruntēšana u.c. (pēc grīdas seguma ieklāšanas, grīdas līmenim jāatbilst +0.000 tazīmei (LAS 81.74 pirmajā stāvā un +3.325 otrajā stāvā)</t>
  </si>
  <si>
    <t>Dabīgā linoleja Forbo Marmoleum grīdas seguma ieklāšana,slīdes pretestība R9, šuves metināt ar atbilstošas krāsas diegu, GA-1, krāsu kods pēcForbo kataloga 3257</t>
  </si>
  <si>
    <t>Dabīgā linoleja Forbo Marmoleum grīdas seguma ieklāšana,slīdes pretestība R9, šuves metināt ar atbilstošas krāsas diegu, GA-2, krāsu kods pēcForbo kataloga 3251</t>
  </si>
  <si>
    <t>Dabīgā linoleja Forbo Marmoleum grīdas seguma ieklāšana,slīdes pretestība R9, šuves metināt ar atbilstošas krāsas diegu, GA-3, krāsu kods pēcForbo kataloga 3126</t>
  </si>
  <si>
    <t>Dabīgā linoleja Forbo Marmoleum grīdas seguma ieklāšana,slīdes pretestība R9, šuves metināt ar atbilstošas krāsas diegu, GA-4, krāsu kods pēcForbo kataloga 3847</t>
  </si>
  <si>
    <t>Dabīgā linoleja Forbo Marmoleum grīdas seguma ieklāšana,slīdes pretestība R9, šuves metināt ar atbilstošas krāsas diegu, GA-5, krāsu kods pēcForbo kataloga 3125</t>
  </si>
  <si>
    <t>Dabīgā linoleja Forbo Marmoleum grīdas seguma ieklāšana,slīdes pretestība R9, šuves metināt ar atbilstošas krāsas diegu, GA-6, krāsu kods pēcForbo kataloga 3885</t>
  </si>
  <si>
    <t>Dabīgā linoleja Forbo Marmoleum grīdas seguma ieklāšana,slīdes pretestība R9, šuves metināt ar atbilstošas krāsas diegu, GA-7, krāsu kods pēcForbo kataloga 3224</t>
  </si>
  <si>
    <t>Dabīgā linoleja Forbo Marmoleum grīdas seguma ieklāšana,slīdes pretestība R9, šuves metināt ar atbilstošas krāsas diegu, GA-8, krāsu kods pēcForbo kataloga 3238</t>
  </si>
  <si>
    <t>Dabīgā linoleja Forbo Marmoleum grīdas seguma ieklāšana,slīdes pretestība R9, šuves metināt ar atbilstošas krāsas diegu, GA-9, krāsu kods pēcForbo kataloga 3828</t>
  </si>
  <si>
    <t>Grīdlīstu 100x20mm uzstadīšana, modeļa paraugs PAD10 1437001</t>
  </si>
  <si>
    <t>Epoksīda laka ar piedevām pretslīdes nodrošināšanai GA-12: RAL 9001</t>
  </si>
  <si>
    <t>Epoksīda laka ar krāsu atbilstoši RAL katalogam norādīti toņi (RAL toņi 3020, 2008, 1018, 6018, 6002, 5024, 5015, 5019, 5002, 4007)</t>
  </si>
  <si>
    <t>Gumijas pretslīdes elementi Light grey RAL 7042, kods 4337 vai ekvivalents</t>
  </si>
  <si>
    <t>Pretslīdoša/kontrastēoša līmlenta Black 50mm, kods 6973 vai ekvivalents</t>
  </si>
  <si>
    <t>Sienas</t>
  </si>
  <si>
    <t>Reģipša starpsienas izbūve  ar dubulto reģipša apšuvumu un Paroc 100mm siltinājumu.</t>
  </si>
  <si>
    <t>Reģipša šuvju špaktelēšana</t>
  </si>
  <si>
    <t>Wc telpu kabīņu   starpsienu izbūve</t>
  </si>
  <si>
    <t>Sienu  attīrīšana</t>
  </si>
  <si>
    <t>Sienu  mašīnapmetums 10mm</t>
  </si>
  <si>
    <t>Sienu gruntēšana  ar Sakret BG vai ekvivalents</t>
  </si>
  <si>
    <t>Sienu  nobeiguma špaktelēšana , slīpēšana</t>
  </si>
  <si>
    <t>Sienu krāsošana 2Xpēc Caparol  krāsu kataloga SA-1 Citrus 30</t>
  </si>
  <si>
    <t>Sienu krāsošana 2Xpēc Caparol  krāsu kataloga SA-2 Curcuma 120</t>
  </si>
  <si>
    <t>Sienu krāsošana 2Xpēc Caparol  krāsu kataloga SA-3 Palazzo 360</t>
  </si>
  <si>
    <t>Sienu krāsošana 2Xpēc Caparol  krāsu kataloga SA-4 Marill 60</t>
  </si>
  <si>
    <t>Sienu krāsošana 2Xpēc Caparol  krāsu kataloga SA-6 Mai 85</t>
  </si>
  <si>
    <t>Sienu krāsošana 2Xpēc Caparol  krāsu kataloga SA-8 Hellveib</t>
  </si>
  <si>
    <t>Sienu krāsošana 2Xpēc Caparol  krāsu kataloga SA-10 Onux 30</t>
  </si>
  <si>
    <t>Sienu hidroizolācija, elastīga, OAD Elastic (vai ekvivalenta) 2 kārtās, kopējais biezums 2mm</t>
  </si>
  <si>
    <t>Sienu  flīzēšana ar keramiskām flīzēm Rako, flīzes izmērs 200*400, SA-5  RAL0607020</t>
  </si>
  <si>
    <t>Sienu  flīzēšana ar keramiskām flīzēm Rako, flīzes izmērs 200*400, SA-7 RAL0008500</t>
  </si>
  <si>
    <t>Sienu  flīzēšana ar keramiskām flīzēm Rako, flīzes izmērs 200*400, SA-9*  tumši zils, gaiši zils, tumši zaļš, gaiši zaļš, orandžs dzeltens, sarkans</t>
  </si>
  <si>
    <t>Sienu  flīzēšana ar keramiskām flīzēm Rako, flīzes izmērs 200*400, SA-11 RAL0805005</t>
  </si>
  <si>
    <t>Flīžu šuvošana 2-5mm, šuves aizpildīt ar atbilstošu toni Mapei</t>
  </si>
  <si>
    <t>Griesti</t>
  </si>
  <si>
    <t>Griestu attīrīšana,izlīdzināšana</t>
  </si>
  <si>
    <t>Griestu apmetuma remonts demontēto starpsienu vietā, Knauf MP-75</t>
  </si>
  <si>
    <t>Griestu nobeiguma špaktelēšana , slīpēšana, sagatavošana krāsošanai</t>
  </si>
  <si>
    <t>Griestu krāsošana ar baltu ūdens emulsijas krāsu 2 reizes</t>
  </si>
  <si>
    <t>Piekārto griestu EcphonAdvantage montāža, izmērs 600*600, biezums 15 mmn</t>
  </si>
  <si>
    <t>Durvis un logi</t>
  </si>
  <si>
    <t>Durvju D-1 1000*2100 montāža, ugunsdrošas EI30, skaņas izolācija 32db,slēdzene cilindra, 3 klase, paaugstināta noslodze, Pārfalces tipa vērtne,krītošais slieksnis,  līmētas priedes koka rāmis pildīts ar ugunsdrošu Pol-Skone pildījumu.Pārklāts ar 2 MDF plāksnēm. Aplīmēts ar Lamistone pārklājumu (īpaši noturīgs pret skrāpējumiem). Vērtnes biezums 50mm.Ražotājs Pol-Skone</t>
  </si>
  <si>
    <t>Durvju D-2 1100*2000 montāža, ugunsdrošas EI30, skaņas izolācija 32db,slēdzene cilindra, 3 klase, paaugstināta noslodze, Pārfalces tipa vērtne,krītošais slieksnis,  līmētas priedes koka rāmis pildīts ar ugunsdrošu Pol-Skone pildījumu.Pārklāts ar 2 MDF plāksnēm. Aplīmēts ar Lamistone pārklājumu (īpaši noturīgs pret skrāpējumiem). Vērtnes biezums 50mm.</t>
  </si>
  <si>
    <t>Durvju D-3 1000*2100 montāža, ugunsdrošas EI30, skaņas izolācija 32db,slēdzene cilindra, 3 klase, paaugstināta noslodze, Pārfalces tipa vērtne,krītošais slieksnis,  līmētas priedes koka rāmis pildīts ar ugunsdrošu Pol-Skone pildījumu.Pārklāts ar 2 MDF plāksnēm. Aplīmēts ar Lamistone pārklājumu (īpaši noturīgs pret skrāpējumiem). Vērtnes biezums 50mm.</t>
  </si>
  <si>
    <t>Durvju D-4 900*2100 montāža. Modelis Impulss W01.Pārfalces tipa vērtne,  līmētas priedes koka rāmis pildīts caurumotās kokskaidas pildījumu.Pārklāts ar 2 HDF plāksnēm. Aplīmēts ar Lamistone pārklājumu (īpaši noturīgs pret skrāpējumiem). Vērtnes biezums 40mm.Tonis: Balināts ozols.Cilindra slēdzene.Ražotājs Pol-Skone</t>
  </si>
  <si>
    <t>Durvju kārbas montāža,priedes koka, ar paneļiem kas  paredzēti lai nosegtu sienu biezumu. Aplodas no abām pusēm, ielīmējamas .</t>
  </si>
  <si>
    <t>Durvju D5 1000*2100 montāža,Modelis Impulss W01.Pārfalces tipa vērtne,  līmētas priedes koka rāmis pildīts caurumotās kokskaidas pildījumu.Pārklāts ar 2 HDF plāksnēm. Aplīmēts ar Lamistone pārklājumu (īpaši noturīgs pret skrāpējumiem). Vērtnes biezums 40mm.Tonis: Balināts ozols.Slēdzene: WC 6mm.Ražotājs Pol-Skone</t>
  </si>
  <si>
    <t>Durvju kārbas montāža, MDF kārba  paredzēta lai nosegtu sienu biezumu. Aplodas no abām pusēm, ielīmējamas</t>
  </si>
  <si>
    <t>Iekšējā loga PL-1 2080x 1340mm  montāža</t>
  </si>
  <si>
    <t>Logu ailu sagatavošana pārkrāsošanai</t>
  </si>
  <si>
    <t>Logu ailu krāsošana ( blasts koka tekstūras rāmis)</t>
  </si>
  <si>
    <t>Spoguļplēve un tās līmēšana</t>
  </si>
  <si>
    <t>Žalūzijas</t>
  </si>
  <si>
    <t>Rullo žalūziju ar 60% gaismas necaurlaidību montāža 990*1140H (L-7) Skatīt AR-13</t>
  </si>
  <si>
    <t>Rullo žalūziju ar 60% gaismas necaurlaidību montāža 1180*1140h (L-8) Skatīt AR-13</t>
  </si>
  <si>
    <t>Rullo žalūziju ar 60% gaismas necaurlaidību montāža 845*1150h (L-10) Skatīt AR-13</t>
  </si>
  <si>
    <t>Rullo žalūziju ar 60% gaismas necaurlaidību montāža 1745*1150h (L-9) Skatīt AR-13</t>
  </si>
  <si>
    <t>Rullo žalūziju ar 100% gaismas necaurlaidību montāža 1150*1140h</t>
  </si>
  <si>
    <t>Rullo žalūziju ar 60% gaismas necaurlaidību montāža 1170*2040h (L-11) Skatīt AR-13</t>
  </si>
  <si>
    <t>Rullo žalūziju ar 60% gaismas necaurlaidību montāža 860*1150h (L-6) Skatīt AR-13</t>
  </si>
  <si>
    <t>Rullo žalūziju ar 60% gaismas necaurlaidību montāža 1140*1150h (L-12) Skatīt AR-13</t>
  </si>
  <si>
    <t>Rullo žalūziju ar 60% gaismas necaurlaidību montāža 980*2035H (L-3) Skatīt AR-13</t>
  </si>
  <si>
    <t>Rullo žalūziju ar 100% gaismas necaurlaidību montāža 970*2035H (L-1) Skatīt AR-13</t>
  </si>
  <si>
    <t>Rullo žalūziju ar 100% gaismas necaurlaidību montāža1170*2035H (L-2) Skatīt AR-13</t>
  </si>
  <si>
    <t>Rullo žalūziju ar 100% gaismas necaurlaidību montāža 850*1150H (L-4)</t>
  </si>
  <si>
    <t>Rullo žalūziju ar 100% gaismas necaurlaidību montāža 1140*1150H (L-5)</t>
  </si>
  <si>
    <t>Iekārtas</t>
  </si>
  <si>
    <t>Iekārtu montāža, uzstādīšana</t>
  </si>
  <si>
    <t>Izlietne cilvēkiem ar īpašām vajadzībām Pielikums Nr. 1</t>
  </si>
  <si>
    <t>Klozetpods cilvēkiem ar īpašām vajadzībām Pielikums Nr. 2</t>
  </si>
  <si>
    <t>Spogulis cilvēkiem ar īpašām vajadzībām Pielikums Nr. 3</t>
  </si>
  <si>
    <t>Ziepju turētājs Pielikums Nr. 4</t>
  </si>
  <si>
    <t>Šķidro ziepju dozators Pielikums Nr. 5</t>
  </si>
  <si>
    <t>Tualetes papīra turētājs Pielikums Nr. 6</t>
  </si>
  <si>
    <t>Klozetpods Pielikums Nr. 7</t>
  </si>
  <si>
    <t>Papīra dvieļu turētājs Pielikums Nr. 8</t>
  </si>
  <si>
    <t>Izlietne Pielikums Nr. 9</t>
  </si>
  <si>
    <t>Bērnu izlietne Pielikums Nr. 10</t>
  </si>
  <si>
    <t>Bērnu klozetpods Pielikums Nr. 11</t>
  </si>
  <si>
    <t>Dušas paliktnis Pielikums Nr. 12</t>
  </si>
  <si>
    <t>Spogulis Pielikums Nr. 13</t>
  </si>
  <si>
    <t>Trauku mazgājamā mašīna un virtuves iekārtas izgatavošana Pielikums Nr. 14</t>
  </si>
  <si>
    <t>Nerūsējošā tērauda izlietne Pielikums Nr. 15</t>
  </si>
  <si>
    <t>Koka lenteri kāpņu telpā Pielikums Nr. 16</t>
  </si>
  <si>
    <t>Lokālā tāme Nr.4</t>
  </si>
  <si>
    <t>Ventilācija sistēma N-20</t>
  </si>
  <si>
    <t>Ventilatora Decor 1000 komplektā ar instalāciju montāža L=50m3/st, H=25Pa, N=0,1 kW, S&amp;P</t>
  </si>
  <si>
    <t>Gaisa vada no cinkotā skārda D100 montāža</t>
  </si>
  <si>
    <t>Gaisa vadu fasondetaļu montāža</t>
  </si>
  <si>
    <t>Ventilācija sistēma N-21</t>
  </si>
  <si>
    <t>Ventilācija sistēma N-22</t>
  </si>
  <si>
    <t>Ventilācija sistēma N-23</t>
  </si>
  <si>
    <t>Ventilācija sistēma N-24</t>
  </si>
  <si>
    <t>Jumta ventilatora TFSR 160EC montāža , L=125m3/h,H=75Pa,N=0,08kW, Systemair</t>
  </si>
  <si>
    <t>Nosūces diuzora URH-125 montāža, Halton</t>
  </si>
  <si>
    <t>Trokšņu slāpētāja SLU50-125-600 montāža, Flaktwoods</t>
  </si>
  <si>
    <t>Gaisa vada no cinkotā skārda D125 montāža</t>
  </si>
  <si>
    <t>Ventilācija sistēma N-25</t>
  </si>
  <si>
    <t>Jumta ventilatora TFSR 160EC montāža , L=175m3/h,H=75Pa,N=0,08kW, Systemair</t>
  </si>
  <si>
    <t>Dabīgā ventilācija</t>
  </si>
  <si>
    <t>Restes 150*300 montāža</t>
  </si>
  <si>
    <t>Dabīgās pieplūdes pašregulējošā ventiļa montāža VTK-125</t>
  </si>
  <si>
    <t>Paredzēt iekārtu pieslēgšanu pie elektroapgādes (montāža, materiāli u.c.)</t>
  </si>
  <si>
    <t>Paredzēt iekārtu pieslēgšanu pie UAS sistēmas (montāža, materiāli u.c.)</t>
  </si>
  <si>
    <t>Lokālā tāme Nr. 5</t>
  </si>
  <si>
    <t>Iekšējais ūdensvads un kanalizācija</t>
  </si>
  <si>
    <t>Ūdensvads iekšējie tīkli</t>
  </si>
  <si>
    <t>Daudzslaņu polietilēna caurules "Unipipe" D25x2.5 ar izolāciju q=19mm zem griestiem H līdz 4.00m (vai ekvivalents) montāža</t>
  </si>
  <si>
    <t>Lodveida krāna DN15 montāža</t>
  </si>
  <si>
    <t>Pretvārtsta DN15 montāža</t>
  </si>
  <si>
    <t>Sadzīves kanalizācija iekšējie tīkli</t>
  </si>
  <si>
    <t>Plastmasas PP vai PVC caurules D50 ar fasondaļam un stiprinājumiem (vai ekvivalents)montāža</t>
  </si>
  <si>
    <t>Plastmasas PP vai PVC caurules D110 ar fasondaļam un stiprinājumiem  (vai ekvivalents) montāža</t>
  </si>
  <si>
    <t>Klozetpoda montāža Ideal Standart vai ekvilents</t>
  </si>
  <si>
    <t>Klozetpoda sēdriņķis</t>
  </si>
  <si>
    <t>Bērnu izlietnes ar ūdensmaisītāju montāža Countour 21 Schools</t>
  </si>
  <si>
    <t>Izlietne  ar ūdensmaisītāju montāža Eurovit</t>
  </si>
  <si>
    <t>Trauku mazgātnes montāža</t>
  </si>
  <si>
    <t>Lokālā tāme Nr.6</t>
  </si>
  <si>
    <t>Automātslēdžu montāža esošajā sadalnē ES-B</t>
  </si>
  <si>
    <t>Automātslēdzis 1p. C10A</t>
  </si>
  <si>
    <t>Automātslēdzis 1p. B16A</t>
  </si>
  <si>
    <t>Sadalnes marķējums</t>
  </si>
  <si>
    <t>kpl</t>
  </si>
  <si>
    <t>Automātslēdžu montāža ieskaitot visus nepieciešamos darbus un materiālus esošajā sadalnē ES-PV</t>
  </si>
  <si>
    <t>Kabeļu trašu iezīmēšana, caurumu urbšana, kabeļu štrobēšana sienā, aizdare</t>
  </si>
  <si>
    <t>Kabeļa montāža ES-B sadalē, ievilkšana, dzīslu apdare, kabeļu marķēšana, stiprināšana</t>
  </si>
  <si>
    <t>NYM-J 5x1.5</t>
  </si>
  <si>
    <t>NYM-J 4x1.5</t>
  </si>
  <si>
    <t>NYM-J 3x1.5</t>
  </si>
  <si>
    <t>NYM-J 3x2.5</t>
  </si>
  <si>
    <t>Kabeļa montāža ES-PV sadalē, ievilkšana, dzīslu apdare, kabeļu marķēšana, stiprināšana</t>
  </si>
  <si>
    <t>PVC caurules montāža ar vidēju mehānisko izturību (320 N/5cm):</t>
  </si>
  <si>
    <t>PVC gofrēta aizsargcaurule d50mm ar veidgabaliem  montāža</t>
  </si>
  <si>
    <t>PVC gofrēta aizsargcaurule d25mm ar veidgabaliem montāža</t>
  </si>
  <si>
    <t>PVC gofrēta aizsargcaurule d16mm ar veidgabaliem montāža</t>
  </si>
  <si>
    <t>Kabeļu kanāls 40x20mm ar veidgabaliem</t>
  </si>
  <si>
    <t>Kabeļu kanāls 20x15mm ar veidgabaliem</t>
  </si>
  <si>
    <t>Gaismas slēdža montāža, ieksaitot visus nepieciešamos darbus un materiālus</t>
  </si>
  <si>
    <t>Z/a slēdzis 1p. IP20 (kārba, mehānisms, rāmis)</t>
  </si>
  <si>
    <t>Z/a pārslēdzis 1p. IP20 (kārba, mehānisms, rāmis)</t>
  </si>
  <si>
    <t>Z/a slēdzis 1p. IP44 (kārba, mehānisms, rāmis)</t>
  </si>
  <si>
    <t>Z/a divu taustiņu slēdzis 1p. IP44 (kārba, mehānisms, rāmis)</t>
  </si>
  <si>
    <t>Z/a dimmera slēdzis IP20 (kārba, mehānisms, rāmis)</t>
  </si>
  <si>
    <t>Slēdžu marķējums</t>
  </si>
  <si>
    <t>Rozetes montāža, ieskaitot visus nepieciešamos darbus un materiālus</t>
  </si>
  <si>
    <t>Z/a kontaktligzda 1v. IP20 (kārba, mehānisms, rāmis)</t>
  </si>
  <si>
    <t>Z/a kontaktligzda 2v. IP20 (kārba, mehānisms, rāmis)</t>
  </si>
  <si>
    <t>Z/a kontaktligzda 4v. IP20 (kārba, mehānisms, rāmis)</t>
  </si>
  <si>
    <t>Z/a kontaktligzda 1v. IP44 (kārba, mehānisms, rāmis)</t>
  </si>
  <si>
    <t>Z/a kontaktligzda 2v. IP44 (kārba, mehānisms, rāmis)</t>
  </si>
  <si>
    <t>Rozešu marķējums</t>
  </si>
  <si>
    <t>Zemējuma vada montāža, ieskaitot visus nepieciešamos darbus un materiālus</t>
  </si>
  <si>
    <t>Zemējuma vads (dzelteni-zaļš) Cu 1x6mm</t>
  </si>
  <si>
    <t>Gaismekļu montāža pie griestiem (griestos), pie sienas, ieskaitot visus nepieciešamos darbus un materiālus</t>
  </si>
  <si>
    <t>LEAF SLIM, dimmējami, IP40, 4200 lm, 35W, 120 lm/W, 3000K, Ra&gt;80 (G1)</t>
  </si>
  <si>
    <t>LEAF SLIM ar akumulatora bateriju, IP40, 4200 lm, 35W, 120 lm/W, 3000K, Ra&gt;80 (G1)</t>
  </si>
  <si>
    <t>NEST CLASSIC, IP44, 980 lm, 13W, 75 lm/W, 3000K, Ra&gt;80 (G3)</t>
  </si>
  <si>
    <t>NEST CLASSIC, IP44, 1806 lm, 19W, 75 lm/W, 3000K, Ra&gt;80 (G3)</t>
  </si>
  <si>
    <t>Apgaismes ķermenis OLYMPIA ECO LIGHT MLD-28S/g LED, 18 lm, IP40 (G7)</t>
  </si>
  <si>
    <t>DOVE DALI ar PIR sensoru, IP40, 20W, 89 lm/W, 3000K, Ra&gt;80</t>
  </si>
  <si>
    <t>Esošās elektroinstalācijas demontāža līdz sadanlei</t>
  </si>
  <si>
    <t>obj</t>
  </si>
  <si>
    <t>Rozešu, slēdžu, montāžas elementu demontāža</t>
  </si>
  <si>
    <t>Apgaismojuma demontāža</t>
  </si>
  <si>
    <t>Mērījumu veikšana, aktu sastādīšana</t>
  </si>
  <si>
    <t>Lokālā tāme Nr. 7</t>
  </si>
  <si>
    <t>Kabeļa montāža</t>
  </si>
  <si>
    <t>Cat6 kabelis</t>
  </si>
  <si>
    <t>Gofrētas dubultsienu caurule ar veidgabaliem, stiprinājumiem D=16mm</t>
  </si>
  <si>
    <t>Kabeļu kanāls 15x10mm</t>
  </si>
  <si>
    <t>Lokālā tāme Nr. 8</t>
  </si>
  <si>
    <t>Apsardzes signalizācija</t>
  </si>
  <si>
    <t>Apsardzes signalizācijas klaviatūras uzstādīšana LCD</t>
  </si>
  <si>
    <t>Kustības detektoru uzstadīšana 6512-W</t>
  </si>
  <si>
    <t>Kabeļu vilkšana un stiprināšana J-Y(st)Y 4x0.8</t>
  </si>
  <si>
    <t>Kabeļu kanāla 25x10mm montāža</t>
  </si>
  <si>
    <t>Kabeļu kanāla 15x10mm montāža</t>
  </si>
  <si>
    <t>PVC aizsargcaurules D16 gluda montāža</t>
  </si>
  <si>
    <t>PVC aizsargcaurules D16 lokana-gofrēta montāža</t>
  </si>
  <si>
    <t>Caurumu urbšana sienā Ø 16-50mm</t>
  </si>
  <si>
    <t>Caurumu aizblīvešana ar ugunsizturīgu materiālu</t>
  </si>
  <si>
    <t>Apsardzes signalizācijas zonu programēšana (saskaņot ar pasūtītāju)</t>
  </si>
  <si>
    <t>Nodošanas dokumentācija</t>
  </si>
  <si>
    <t>Sistēmas zonu konfigurēšana</t>
  </si>
  <si>
    <t>Lokālā tāme Nr. 9</t>
  </si>
  <si>
    <t>Videonovērošanas sitēma</t>
  </si>
  <si>
    <t>Videonovērošanas sistēmas montāža</t>
  </si>
  <si>
    <t>Videonovērošanas NVR ierakstu iekārta, atbalsta H.264 video kompresiju,1U</t>
  </si>
  <si>
    <t>Stacionāra ārtelpu cilindra videokamera 92° lēcas leņķi, 2.8 mm objektīvs, video kompresija H.264</t>
  </si>
  <si>
    <t>Kameras stiprinājums</t>
  </si>
  <si>
    <t>NVR ierakstu iekārtas stiprinājums</t>
  </si>
  <si>
    <t>Pārsprieguma aizsardzība</t>
  </si>
  <si>
    <t>Marķējums, palīgmateriāli, kabeļu apdare</t>
  </si>
  <si>
    <t>Cat6 kabeļu gala apdare (gab.10)</t>
  </si>
  <si>
    <t>Kabeļu aizsargcaurules montāža</t>
  </si>
  <si>
    <t>Gofrētas dubultsienu caurule ar veidgabaliem, stiprinājumiem D=32mm</t>
  </si>
  <si>
    <t>Kabeļu kanāla montāža montāža, stiprināšana pie konstrukcijām</t>
  </si>
  <si>
    <t>Sistēmas pārbaude, testēšana</t>
  </si>
  <si>
    <t>Nodošanas dokumentācijas sagatavošana</t>
  </si>
  <si>
    <t>Lokālā tāme Nr. 10</t>
  </si>
  <si>
    <t>(Darba veids vai konstruktīvā elementa nosaukums)</t>
  </si>
  <si>
    <t>Esošo detektoru, manuālo signāldevēju ar instalāciju demontāža/montāžā pēc atjaunošanas darbiem, sabojato elementu nomaiņa</t>
  </si>
  <si>
    <t>Konvencionālais dūmu detektors ar pamatni montāža</t>
  </si>
  <si>
    <t>Ugunsdroša kabeļa montāža E30 2*0,8</t>
  </si>
  <si>
    <t>PVC aizsargcaurules ar veidgabaliem D16 montāža gludā</t>
  </si>
  <si>
    <t>PVC aizsargcaurule s D16 montāža gofrētā</t>
  </si>
  <si>
    <t>Detektoru marķējums</t>
  </si>
  <si>
    <t>Blīvējuma iestrāde</t>
  </si>
  <si>
    <t>Mērijumu izpilddokumentācija</t>
  </si>
  <si>
    <t>Būvobjekta izkārtnes izgatavošana un uzstādīšana</t>
  </si>
  <si>
    <t>Būvgružu konteinera noma 3 mēn., tajā skaitā konteineru apkalpošana</t>
  </si>
  <si>
    <t>Celtniecības moduļa uzstādīšana, noma 3 mēn.un aizvākšana</t>
  </si>
  <si>
    <t>Biotualetes uzstādīšana, aizvākšana, apkalpošana 3mēn.</t>
  </si>
  <si>
    <t>Būvlaukuma pagaidu nožogojuma   uzstādīšana , noma 3 mēn., demontāža, H=1,8m</t>
  </si>
  <si>
    <t>Puikule ,Brīvzemnieku pagasts, Alojas novads</t>
  </si>
  <si>
    <t xml:space="preserve"> </t>
  </si>
  <si>
    <t>Brīvzemnieku pagasta, Alojas novadā</t>
  </si>
  <si>
    <t>Velosipēda statīva uzstādīšana (Velo statīvs VBO1 OMEGA, ražotājs  SIA "Sigesaldo" vai ekvivalents izstrādājums 8 velosipēdiem)</t>
  </si>
  <si>
    <t>Koka atkritumu urnas ar skārda ieliktni uzstādīšana 400*400 H=400</t>
  </si>
  <si>
    <t>Lielā slidkalniņa ar nojumi + šūpoļu komplekta  uzstādīšana</t>
  </si>
  <si>
    <t>Ārējo metāla kāpņu, divu podestu un margu demontāža (kāpņu plat. 0,7cm, 2.stāva līmeņa atzīme +3.325)-nodot Pasūtītājam</t>
  </si>
  <si>
    <t>Esošā bruģa demontāža, iekļaujot visu apakškārtu demontāžu- no jauna montāža betona plākšņu vietā</t>
  </si>
  <si>
    <t>Teritorijā esošo margu demontāža (kāpņu marga, pie ieejas pandusu marga)-nodot Pasūtītājam</t>
  </si>
  <si>
    <t>Ķieģeļu mūra demontāža (ieskaitot skārda nosegelementus) un utilizācija</t>
  </si>
  <si>
    <t>Būvgružu savākšana un izvešana utilizācijai</t>
  </si>
  <si>
    <t>Esošo telpu sagatavošana, iekārtu demontāža un nogādāšana utilizācijai</t>
  </si>
  <si>
    <t>Esošo sanitāro iekārtu demontāža (klozetpodi, izlietnes) un nodot Pasūtītājam</t>
  </si>
  <si>
    <t>Esošās grīdas seguma demontāža un nogādāšana utilizācijai</t>
  </si>
  <si>
    <t>Dušas komplekta ar maisītaju vāceli un durvim montāža</t>
  </si>
  <si>
    <t>Daudzslāņu polietilēna caurules "Unipipe" D20x2.25 ar izolāciju q=13mm zem griestiem H līdz 4.00m (vai ekvivalents) montāža</t>
  </si>
  <si>
    <t>Kabeļu kanāla montāža ar vāciņu:</t>
  </si>
  <si>
    <t>Cietais didks 1TB , WD Purple</t>
  </si>
  <si>
    <t>Kabeļa  montāža KLM 2*0,8</t>
  </si>
  <si>
    <t>Materiālu nokraušanas, uzglabāšanas laukuma izveide</t>
  </si>
  <si>
    <t>Projektora kabeļa un strāvas padeves  kabeļa montāža gofrās II stāva grupas telpā</t>
  </si>
  <si>
    <t>Papildus LED (60x60) apgaismes ķermeņu montāža pie griestiem paralēlslēgumā esošam apgaismojumam (penāļi+kabeļi), Pasūtītāja norādītajā vietā</t>
  </si>
  <si>
    <t>N.p.k.</t>
  </si>
  <si>
    <t>Būvlaukuma aprīkojums, sagatavošana un uzturēšana</t>
  </si>
  <si>
    <t>Āra fasādes sienas</t>
  </si>
  <si>
    <t xml:space="preserve">Ieejas daļas fasādes lokālu vietu remonts </t>
  </si>
  <si>
    <t>Ieejas fasādes gruntēšana</t>
  </si>
  <si>
    <t>Ieejas fasādes krāsošana (tonis dzeltens, pietuvināts esošajam), tajā sk.krāsa</t>
  </si>
  <si>
    <t>3.5</t>
  </si>
  <si>
    <t>3.6</t>
  </si>
  <si>
    <t>3.7</t>
  </si>
  <si>
    <t>3.8</t>
  </si>
  <si>
    <t>3.9</t>
  </si>
  <si>
    <t>5.9</t>
  </si>
  <si>
    <t>5.10</t>
  </si>
  <si>
    <t>5.11</t>
  </si>
  <si>
    <t>5.12</t>
  </si>
  <si>
    <t>Segums zem rotaļu laukumu elementiem</t>
  </si>
  <si>
    <t>Gumijas laukumu segums 30mm dzeltens</t>
  </si>
  <si>
    <t>Gumijas laukumu segums 30mm zils</t>
  </si>
  <si>
    <t>Gumijas laukumu segums 30mm oranžs</t>
  </si>
  <si>
    <t>Gumijas laukumu segums 20mm violets</t>
  </si>
  <si>
    <t>Gumijas laukumu segums 20mm zaļš</t>
  </si>
  <si>
    <t>PII "Auseklītis" pirmsskolas izglītības grupām Puikulē,</t>
  </si>
  <si>
    <t>Lietošanas mērķa maiņa telpu grupai ar pārbūvi un teritorijas labiekārtojumu PII "Auseklītis" pirmsskolas izglītības grupām Puikulē, Brīvzemnieku pagasts, Alojas novads</t>
  </si>
  <si>
    <t>PII "Auseklītis" pirmsskolas izglītības grupām Puikulē, Brīvzemnieku pagasts,</t>
  </si>
  <si>
    <t>Lietošanas mērķa maiņa telpu grupai ar pārbūvi un teritorijas labiekārtojumu PII "Auseklītis" pirmsskolas izglītības grupām Puikulē, Brīvzemnieku pagasta,Alojas novadā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</si>
</sst>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Red]0.00"/>
    <numFmt numFmtId="165" formatCode="[=0]&quot;&quot;_-&quot;-&quot;00&quot;&quot;_-&quot;&quot;;[&lt;0]&quot;&quot;\-&quot;&quot;#,##0.00&quot;&quot;_-&quot;&quot;;&quot;&quot;_-&quot;&quot;#,##0.00&quot;&quot;_-&quot;&quot;;&quot;_-&quot;@&quot;_-&quot;"/>
    <numFmt numFmtId="166" formatCode="0.0"/>
    <numFmt numFmtId="167" formatCode="0;[Red]0"/>
  </numFmts>
  <fonts count="21" x14ac:knownFonts="1">
    <font>
      <sz val="11"/>
      <color rgb="FF000000"/>
      <name val="Calibri"/>
      <family val="2"/>
    </font>
    <font>
      <sz val="11"/>
      <color rgb="FFFFFFFF"/>
      <name val="Calibri"/>
      <family val="2"/>
    </font>
    <font>
      <sz val="10"/>
      <color rgb="FF000000"/>
      <name val="Calibri Light"/>
      <family val="2"/>
    </font>
    <font>
      <b/>
      <sz val="11"/>
      <color rgb="FF000000"/>
      <name val="Calibri Light"/>
      <family val="2"/>
    </font>
    <font>
      <b/>
      <u/>
      <sz val="11"/>
      <color rgb="FF000000"/>
      <name val="Calibri Light"/>
    </font>
    <font>
      <sz val="10"/>
      <color rgb="FF000000"/>
      <name val="Calibri"/>
      <family val="2"/>
    </font>
    <font>
      <b/>
      <sz val="10"/>
      <color rgb="FF000000"/>
      <name val="Calibri Light"/>
      <family val="2"/>
    </font>
    <font>
      <sz val="10"/>
      <color rgb="FF000000"/>
      <name val="Calibri Light"/>
    </font>
    <font>
      <sz val="11"/>
      <color rgb="FF000000"/>
      <name val="Calibri Light"/>
      <family val="2"/>
    </font>
    <font>
      <b/>
      <sz val="10"/>
      <color rgb="FF000000"/>
      <name val="Calibri Light"/>
    </font>
    <font>
      <sz val="8"/>
      <color rgb="FF000000"/>
      <name val="Arial"/>
      <family val="2"/>
    </font>
    <font>
      <b/>
      <sz val="11"/>
      <color rgb="FF000000"/>
      <name val="Calibri"/>
      <family val="2"/>
    </font>
    <font>
      <b/>
      <sz val="10"/>
      <color rgb="FF800000"/>
      <name val="Arial"/>
      <family val="2"/>
    </font>
    <font>
      <b/>
      <sz val="10"/>
      <color rgb="FF222222"/>
      <name val="Calibri Light"/>
      <family val="2"/>
    </font>
    <font>
      <i/>
      <sz val="10"/>
      <color rgb="FF000000"/>
      <name val="Calibri Light"/>
      <family val="2"/>
    </font>
    <font>
      <i/>
      <sz val="10"/>
      <color rgb="FF000000"/>
      <name val="Calibri Light"/>
    </font>
    <font>
      <b/>
      <i/>
      <sz val="10"/>
      <color rgb="FF000000"/>
      <name val="Calibri Light"/>
      <family val="2"/>
    </font>
    <font>
      <sz val="10"/>
      <name val="Calibri Light"/>
      <family val="2"/>
    </font>
    <font>
      <i/>
      <sz val="10"/>
      <name val="Calibri Light"/>
      <family val="2"/>
    </font>
    <font>
      <b/>
      <sz val="10"/>
      <color rgb="FF000000"/>
      <name val="Calibri Light"/>
      <family val="2"/>
      <charset val="186"/>
    </font>
    <font>
      <sz val="10"/>
      <color rgb="FF000000"/>
      <name val="Calibri Light"/>
      <family val="2"/>
      <charset val="186"/>
    </font>
  </fonts>
  <fills count="3">
    <fill>
      <patternFill patternType="none"/>
    </fill>
    <fill>
      <patternFill patternType="gray125"/>
    </fill>
    <fill>
      <patternFill patternType="solid">
        <fgColor rgb="FFFFFFFF"/>
        <bgColor rgb="FFFFFFCC"/>
      </patternFill>
    </fill>
  </fills>
  <borders count="2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dotted">
        <color auto="1"/>
      </bottom>
      <diagonal/>
    </border>
    <border>
      <left style="medium">
        <color auto="1"/>
      </left>
      <right style="dotted">
        <color auto="1"/>
      </right>
      <top style="medium">
        <color auto="1"/>
      </top>
      <bottom style="dotted">
        <color auto="1"/>
      </bottom>
      <diagonal/>
    </border>
    <border>
      <left style="medium">
        <color auto="1"/>
      </left>
      <right style="dotted">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top style="medium">
        <color auto="1"/>
      </top>
      <bottom style="thin">
        <color auto="1"/>
      </bottom>
      <diagonal/>
    </border>
    <border>
      <left style="thin">
        <color auto="1"/>
      </left>
      <right style="medium">
        <color auto="1"/>
      </right>
      <top/>
      <bottom style="medium">
        <color auto="1"/>
      </bottom>
      <diagonal/>
    </border>
    <border>
      <left/>
      <right/>
      <top style="medium">
        <color auto="1"/>
      </top>
      <bottom/>
      <diagonal/>
    </border>
  </borders>
  <cellStyleXfs count="2">
    <xf numFmtId="0" fontId="0" fillId="0" borderId="0"/>
    <xf numFmtId="0" fontId="1" fillId="0" borderId="0" applyBorder="0" applyProtection="0"/>
  </cellStyleXfs>
  <cellXfs count="205">
    <xf numFmtId="0" fontId="0" fillId="0" borderId="0" xfId="0"/>
    <xf numFmtId="0" fontId="2" fillId="0" borderId="0" xfId="0" applyFont="1" applyAlignment="1"/>
    <xf numFmtId="0" fontId="5" fillId="0" borderId="2" xfId="0" applyFont="1" applyBorder="1" applyAlignment="1"/>
    <xf numFmtId="0" fontId="5" fillId="0" borderId="0" xfId="0" applyFont="1" applyAlignment="1"/>
    <xf numFmtId="0" fontId="2" fillId="0" borderId="2" xfId="0" applyFont="1" applyBorder="1" applyAlignment="1"/>
    <xf numFmtId="0" fontId="6" fillId="0" borderId="0" xfId="0" applyFont="1" applyAlignment="1"/>
    <xf numFmtId="9" fontId="6" fillId="0" borderId="0" xfId="0" applyNumberFormat="1" applyFont="1" applyAlignment="1"/>
    <xf numFmtId="0" fontId="2" fillId="0" borderId="0" xfId="0" applyFont="1" applyAlignment="1">
      <alignment horizontal="center"/>
    </xf>
    <xf numFmtId="0" fontId="2" fillId="0" borderId="0" xfId="0" applyFont="1" applyAlignment="1">
      <alignment horizontal="right"/>
    </xf>
    <xf numFmtId="0" fontId="0" fillId="0" borderId="0" xfId="0" applyFont="1" applyAlignment="1">
      <alignment horizontal="right"/>
    </xf>
    <xf numFmtId="0" fontId="6" fillId="0" borderId="0" xfId="0" applyFont="1" applyAlignment="1">
      <alignment horizontal="center" vertical="center"/>
    </xf>
    <xf numFmtId="0" fontId="3" fillId="0" borderId="1" xfId="0" applyFont="1" applyBorder="1" applyAlignment="1"/>
    <xf numFmtId="0" fontId="0" fillId="0" borderId="0" xfId="0" applyFont="1" applyAlignment="1"/>
    <xf numFmtId="0" fontId="7" fillId="0" borderId="3" xfId="0" applyFont="1" applyBorder="1" applyAlignment="1">
      <alignment horizontal="center"/>
    </xf>
    <xf numFmtId="0" fontId="2" fillId="0" borderId="3" xfId="0" applyFont="1" applyBorder="1" applyAlignment="1"/>
    <xf numFmtId="9" fontId="2" fillId="0" borderId="3" xfId="0" applyNumberFormat="1" applyFont="1" applyBorder="1" applyAlignment="1"/>
    <xf numFmtId="0" fontId="8" fillId="0" borderId="0" xfId="0" applyFont="1" applyAlignment="1"/>
    <xf numFmtId="0" fontId="0" fillId="2" borderId="0" xfId="0" applyFont="1" applyFill="1" applyAlignment="1"/>
    <xf numFmtId="0" fontId="3" fillId="0" borderId="0" xfId="0" applyFont="1" applyAlignment="1"/>
    <xf numFmtId="0" fontId="5" fillId="0" borderId="1" xfId="0" applyFont="1" applyBorder="1" applyAlignment="1"/>
    <xf numFmtId="0" fontId="2" fillId="2" borderId="0" xfId="0" applyFont="1" applyFill="1" applyAlignment="1"/>
    <xf numFmtId="2" fontId="9" fillId="2" borderId="1" xfId="0" applyNumberFormat="1" applyFont="1" applyFill="1" applyBorder="1" applyAlignment="1"/>
    <xf numFmtId="0" fontId="7" fillId="2" borderId="10" xfId="0" applyFont="1" applyFill="1" applyBorder="1" applyAlignment="1">
      <alignment horizontal="center" vertical="center" wrapText="1"/>
    </xf>
    <xf numFmtId="2" fontId="2" fillId="0" borderId="0" xfId="0" applyNumberFormat="1" applyFont="1" applyAlignment="1"/>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11" fillId="0" borderId="1" xfId="0" applyFont="1" applyBorder="1" applyAlignment="1"/>
    <xf numFmtId="0" fontId="0" fillId="0" borderId="0" xfId="0" applyFont="1" applyAlignment="1">
      <alignment horizontal="left"/>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2" fillId="0" borderId="21" xfId="0" applyFont="1" applyBorder="1" applyAlignment="1">
      <alignment horizontal="center" vertical="center"/>
    </xf>
    <xf numFmtId="0" fontId="6" fillId="0" borderId="22" xfId="0" applyFont="1" applyBorder="1" applyAlignment="1">
      <alignment horizontal="left" wrapText="1"/>
    </xf>
    <xf numFmtId="0" fontId="2" fillId="0" borderId="1" xfId="0" applyFont="1" applyBorder="1" applyAlignment="1">
      <alignment horizontal="center"/>
    </xf>
    <xf numFmtId="0" fontId="12" fillId="0" borderId="0" xfId="0" applyFont="1" applyAlignment="1">
      <alignment vertical="top" wrapText="1"/>
    </xf>
    <xf numFmtId="0" fontId="2" fillId="0" borderId="0" xfId="0" applyFont="1" applyAlignment="1">
      <alignment horizontal="left"/>
    </xf>
    <xf numFmtId="0" fontId="2" fillId="0" borderId="23" xfId="0" applyFont="1" applyBorder="1" applyAlignment="1">
      <alignment horizontal="center" vertical="center"/>
    </xf>
    <xf numFmtId="0" fontId="6" fillId="0" borderId="23" xfId="0" applyFont="1" applyBorder="1" applyAlignment="1">
      <alignment horizontal="left" wrapText="1"/>
    </xf>
    <xf numFmtId="0" fontId="2" fillId="0" borderId="23" xfId="0" applyFont="1" applyBorder="1" applyAlignment="1">
      <alignment horizontal="center"/>
    </xf>
    <xf numFmtId="0" fontId="2" fillId="0" borderId="1" xfId="0" applyFont="1" applyBorder="1" applyAlignment="1"/>
    <xf numFmtId="0" fontId="2" fillId="0" borderId="23" xfId="0" applyFont="1" applyBorder="1" applyAlignment="1">
      <alignment horizontal="center" vertical="center" wrapText="1"/>
    </xf>
    <xf numFmtId="0" fontId="6" fillId="0" borderId="23" xfId="0" applyFont="1" applyBorder="1" applyAlignment="1">
      <alignment horizontal="center" vertical="center" wrapText="1"/>
    </xf>
    <xf numFmtId="0" fontId="2" fillId="0" borderId="23" xfId="0" applyFont="1" applyBorder="1" applyAlignment="1"/>
    <xf numFmtId="0" fontId="6" fillId="0" borderId="24" xfId="0" applyFont="1" applyBorder="1" applyAlignment="1">
      <alignment horizontal="center" vertical="center" wrapText="1"/>
    </xf>
    <xf numFmtId="0" fontId="16" fillId="0" borderId="1" xfId="0" applyFont="1" applyBorder="1" applyAlignment="1">
      <alignment horizontal="center" vertical="center"/>
    </xf>
    <xf numFmtId="0" fontId="8" fillId="0" borderId="0" xfId="0" applyFont="1" applyAlignment="1">
      <alignment horizontal="center"/>
    </xf>
    <xf numFmtId="0" fontId="8" fillId="0" borderId="0" xfId="0" applyFont="1" applyAlignment="1">
      <alignment horizontal="left"/>
    </xf>
    <xf numFmtId="0" fontId="2" fillId="0" borderId="0" xfId="0" applyFont="1" applyAlignment="1"/>
    <xf numFmtId="0" fontId="2" fillId="0" borderId="0" xfId="0" applyFont="1" applyBorder="1" applyAlignment="1"/>
    <xf numFmtId="0" fontId="0" fillId="0" borderId="0" xfId="0" applyBorder="1"/>
    <xf numFmtId="0" fontId="2" fillId="0" borderId="0" xfId="0" applyFont="1" applyAlignment="1"/>
    <xf numFmtId="0" fontId="2" fillId="0" borderId="0" xfId="0" applyFont="1" applyAlignment="1"/>
    <xf numFmtId="0" fontId="7" fillId="0" borderId="3" xfId="0" applyFont="1" applyBorder="1" applyAlignment="1">
      <alignment horizontal="right"/>
    </xf>
    <xf numFmtId="2" fontId="2" fillId="0" borderId="3" xfId="0" applyNumberFormat="1" applyFont="1" applyBorder="1" applyAlignment="1">
      <alignment horizontal="center"/>
    </xf>
    <xf numFmtId="0" fontId="7" fillId="0" borderId="3" xfId="0" applyFont="1" applyBorder="1" applyAlignment="1">
      <alignment horizontal="center"/>
    </xf>
    <xf numFmtId="0" fontId="2" fillId="0" borderId="3" xfId="0" applyFont="1" applyBorder="1" applyAlignment="1"/>
    <xf numFmtId="0" fontId="7" fillId="2" borderId="12" xfId="0" applyFont="1" applyFill="1" applyBorder="1" applyAlignment="1">
      <alignment horizontal="center" vertical="center"/>
    </xf>
    <xf numFmtId="2" fontId="2" fillId="2" borderId="12" xfId="0" applyNumberFormat="1" applyFont="1" applyFill="1" applyBorder="1" applyAlignment="1">
      <alignment horizontal="center" vertical="center"/>
    </xf>
    <xf numFmtId="0" fontId="7" fillId="2" borderId="3" xfId="0" applyFont="1" applyFill="1" applyBorder="1" applyAlignment="1">
      <alignment horizontal="center" vertical="center"/>
    </xf>
    <xf numFmtId="2" fontId="7" fillId="2" borderId="3" xfId="0" applyNumberFormat="1" applyFont="1" applyFill="1" applyBorder="1" applyAlignment="1">
      <alignment horizontal="center" vertical="center"/>
    </xf>
    <xf numFmtId="2" fontId="6" fillId="2" borderId="3" xfId="0" applyNumberFormat="1" applyFont="1" applyFill="1" applyBorder="1" applyAlignment="1">
      <alignment horizontal="center" vertical="center"/>
    </xf>
    <xf numFmtId="9" fontId="2" fillId="2" borderId="3" xfId="0" applyNumberFormat="1" applyFont="1" applyFill="1" applyBorder="1" applyAlignment="1"/>
    <xf numFmtId="2" fontId="2" fillId="2" borderId="3" xfId="0" applyNumberFormat="1" applyFont="1" applyFill="1" applyBorder="1" applyAlignment="1"/>
    <xf numFmtId="2" fontId="9" fillId="2" borderId="3" xfId="0" applyNumberFormat="1" applyFont="1" applyFill="1" applyBorder="1" applyAlignment="1"/>
    <xf numFmtId="0" fontId="6" fillId="0" borderId="25" xfId="0" applyFont="1" applyBorder="1" applyAlignment="1">
      <alignment horizontal="center" vertical="center"/>
    </xf>
    <xf numFmtId="49" fontId="2" fillId="0" borderId="3" xfId="0" applyNumberFormat="1" applyFont="1" applyBorder="1" applyAlignment="1">
      <alignment horizontal="center" vertical="center"/>
    </xf>
    <xf numFmtId="2" fontId="6" fillId="0" borderId="3" xfId="0" applyNumberFormat="1" applyFont="1" applyBorder="1" applyAlignment="1">
      <alignment wrapText="1"/>
    </xf>
    <xf numFmtId="0" fontId="7" fillId="0" borderId="3" xfId="0" applyFont="1" applyBorder="1" applyAlignment="1">
      <alignment horizontal="center" vertical="center" wrapText="1"/>
    </xf>
    <xf numFmtId="0" fontId="2" fillId="0" borderId="3" xfId="0" applyFont="1" applyBorder="1" applyAlignment="1">
      <alignment horizontal="left" vertical="center" wrapText="1"/>
    </xf>
    <xf numFmtId="164" fontId="7" fillId="2" borderId="3" xfId="0" applyNumberFormat="1" applyFont="1" applyFill="1" applyBorder="1" applyAlignment="1">
      <alignment horizontal="center" vertical="center"/>
    </xf>
    <xf numFmtId="2" fontId="7" fillId="0" borderId="3" xfId="0" applyNumberFormat="1" applyFont="1" applyBorder="1" applyAlignment="1">
      <alignment horizontal="center" vertical="center" wrapText="1"/>
    </xf>
    <xf numFmtId="165" fontId="2" fillId="0" borderId="3"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0" borderId="3" xfId="0" applyFont="1" applyBorder="1" applyAlignment="1">
      <alignment horizontal="left" vertical="top" wrapText="1"/>
    </xf>
    <xf numFmtId="0" fontId="10" fillId="2" borderId="3" xfId="0" applyFont="1" applyFill="1" applyBorder="1" applyAlignment="1">
      <alignment horizontal="center" vertical="center"/>
    </xf>
    <xf numFmtId="0" fontId="2" fillId="0" borderId="3" xfId="0" applyFont="1" applyBorder="1" applyAlignment="1">
      <alignment horizontal="center" vertical="center" wrapText="1"/>
    </xf>
    <xf numFmtId="0" fontId="7" fillId="0" borderId="3" xfId="0" applyFont="1" applyBorder="1" applyAlignment="1">
      <alignment wrapText="1"/>
    </xf>
    <xf numFmtId="0" fontId="7" fillId="0" borderId="3" xfId="0" applyFont="1" applyBorder="1" applyAlignment="1">
      <alignment horizontal="center" vertical="center"/>
    </xf>
    <xf numFmtId="2" fontId="2" fillId="0" borderId="3" xfId="0" applyNumberFormat="1" applyFont="1" applyBorder="1" applyAlignment="1">
      <alignment horizontal="center" vertical="center"/>
    </xf>
    <xf numFmtId="49" fontId="2" fillId="0" borderId="3" xfId="0" applyNumberFormat="1" applyFont="1" applyBorder="1" applyAlignment="1">
      <alignment horizontal="center" vertical="top" wrapText="1"/>
    </xf>
    <xf numFmtId="1" fontId="2" fillId="0" borderId="3" xfId="0" applyNumberFormat="1" applyFont="1" applyBorder="1" applyAlignment="1">
      <alignment horizontal="center" vertical="center"/>
    </xf>
    <xf numFmtId="2" fontId="7" fillId="0" borderId="3" xfId="0" applyNumberFormat="1" applyFont="1" applyBorder="1" applyAlignment="1">
      <alignment wrapText="1"/>
    </xf>
    <xf numFmtId="1" fontId="7" fillId="0" borderId="3" xfId="0" applyNumberFormat="1" applyFont="1" applyBorder="1" applyAlignment="1">
      <alignment horizontal="center" vertical="center" wrapText="1"/>
    </xf>
    <xf numFmtId="0" fontId="7" fillId="2" borderId="3" xfId="0" applyFont="1" applyFill="1" applyBorder="1" applyAlignment="1">
      <alignment horizontal="left" vertical="top" wrapText="1"/>
    </xf>
    <xf numFmtId="167" fontId="7" fillId="2" borderId="3" xfId="0" applyNumberFormat="1" applyFont="1" applyFill="1" applyBorder="1" applyAlignment="1">
      <alignment horizontal="center" vertical="center"/>
    </xf>
    <xf numFmtId="0" fontId="2" fillId="2" borderId="3" xfId="0" applyFont="1" applyFill="1" applyBorder="1" applyAlignment="1">
      <alignment horizontal="center" vertical="center"/>
    </xf>
    <xf numFmtId="0" fontId="7" fillId="2" borderId="3" xfId="0" applyFont="1" applyFill="1" applyBorder="1" applyAlignment="1">
      <alignment horizontal="right" vertical="center" wrapText="1"/>
    </xf>
    <xf numFmtId="0" fontId="7" fillId="2" borderId="3" xfId="0" applyFont="1" applyFill="1" applyBorder="1" applyAlignment="1">
      <alignment horizontal="left" vertical="center" wrapText="1" shrinkToFit="1"/>
    </xf>
    <xf numFmtId="0" fontId="7" fillId="0" borderId="3" xfId="0" applyFont="1" applyBorder="1" applyAlignment="1">
      <alignment horizontal="left" wrapText="1"/>
    </xf>
    <xf numFmtId="0" fontId="2" fillId="0" borderId="3" xfId="0" applyFont="1" applyBorder="1" applyAlignment="1">
      <alignment horizontal="center" vertical="center"/>
    </xf>
    <xf numFmtId="164" fontId="2" fillId="0" borderId="3" xfId="0" applyNumberFormat="1" applyFont="1" applyBorder="1" applyAlignment="1">
      <alignment horizontal="center" vertical="center" wrapText="1"/>
    </xf>
    <xf numFmtId="164" fontId="2" fillId="0" borderId="3" xfId="0" applyNumberFormat="1" applyFont="1" applyBorder="1" applyAlignment="1">
      <alignment horizontal="center" vertical="center"/>
    </xf>
    <xf numFmtId="164" fontId="2" fillId="2" borderId="3" xfId="0" applyNumberFormat="1" applyFont="1" applyFill="1" applyBorder="1" applyAlignment="1">
      <alignment horizontal="center" vertical="center"/>
    </xf>
    <xf numFmtId="0" fontId="6" fillId="0" borderId="3" xfId="0" applyFont="1" applyBorder="1" applyAlignment="1">
      <alignment horizontal="left" wrapText="1"/>
    </xf>
    <xf numFmtId="0" fontId="9" fillId="0" borderId="3" xfId="0" applyFont="1" applyBorder="1" applyAlignment="1">
      <alignment horizontal="left" wrapText="1"/>
    </xf>
    <xf numFmtId="0" fontId="2" fillId="0" borderId="3" xfId="0" applyFont="1" applyBorder="1" applyAlignment="1">
      <alignment horizontal="left" vertical="top"/>
    </xf>
    <xf numFmtId="0" fontId="0" fillId="0" borderId="3" xfId="0" applyFont="1" applyBorder="1" applyAlignment="1"/>
    <xf numFmtId="0" fontId="11" fillId="0" borderId="3" xfId="0" applyFont="1" applyBorder="1" applyAlignment="1"/>
    <xf numFmtId="0" fontId="2" fillId="0" borderId="3" xfId="0" applyFont="1" applyBorder="1" applyAlignment="1">
      <alignment horizontal="center"/>
    </xf>
    <xf numFmtId="166" fontId="2" fillId="0" borderId="3" xfId="0" applyNumberFormat="1" applyFont="1" applyBorder="1" applyAlignment="1">
      <alignment horizontal="center" vertical="center"/>
    </xf>
    <xf numFmtId="0" fontId="6" fillId="0" borderId="3" xfId="0" applyFont="1" applyBorder="1" applyAlignment="1">
      <alignment horizontal="left" vertical="center" wrapText="1"/>
    </xf>
    <xf numFmtId="0" fontId="2" fillId="0" borderId="3" xfId="0" applyFont="1" applyBorder="1" applyAlignment="1">
      <alignment wrapText="1"/>
    </xf>
    <xf numFmtId="165" fontId="2" fillId="0" borderId="3" xfId="0" applyNumberFormat="1" applyFont="1" applyBorder="1" applyAlignment="1">
      <alignment horizontal="center" vertical="center"/>
    </xf>
    <xf numFmtId="167" fontId="2" fillId="0" borderId="3" xfId="0" applyNumberFormat="1" applyFont="1" applyBorder="1" applyAlignment="1">
      <alignment horizontal="left" vertical="center" wrapText="1"/>
    </xf>
    <xf numFmtId="1" fontId="2" fillId="0" borderId="3" xfId="0" applyNumberFormat="1" applyFont="1" applyBorder="1" applyAlignment="1">
      <alignment horizontal="left" wrapText="1"/>
    </xf>
    <xf numFmtId="0" fontId="19" fillId="0" borderId="3" xfId="0" applyFont="1" applyBorder="1" applyAlignment="1">
      <alignment horizontal="left" wrapText="1"/>
    </xf>
    <xf numFmtId="0" fontId="20" fillId="0" borderId="3" xfId="0" applyFont="1" applyBorder="1" applyAlignment="1">
      <alignment horizontal="left" wrapText="1"/>
    </xf>
    <xf numFmtId="2" fontId="2" fillId="0" borderId="3" xfId="0" applyNumberFormat="1" applyFont="1" applyBorder="1" applyAlignment="1"/>
    <xf numFmtId="49" fontId="13" fillId="0" borderId="3" xfId="0" applyNumberFormat="1" applyFont="1" applyBorder="1" applyAlignment="1">
      <alignment vertical="center" wrapText="1"/>
    </xf>
    <xf numFmtId="0" fontId="2" fillId="0" borderId="3" xfId="0" applyFont="1" applyBorder="1" applyAlignment="1">
      <alignment horizontal="left" wrapText="1"/>
    </xf>
    <xf numFmtId="2" fontId="6" fillId="0" borderId="3" xfId="0" applyNumberFormat="1" applyFont="1" applyBorder="1" applyAlignment="1"/>
    <xf numFmtId="0" fontId="2" fillId="0" borderId="12" xfId="0" applyFont="1" applyBorder="1" applyAlignment="1">
      <alignment horizontal="center" vertical="center"/>
    </xf>
    <xf numFmtId="0" fontId="9" fillId="0" borderId="12" xfId="0" applyFont="1" applyBorder="1" applyAlignment="1">
      <alignment wrapText="1"/>
    </xf>
    <xf numFmtId="0" fontId="2" fillId="0" borderId="12" xfId="0" applyFont="1" applyBorder="1" applyAlignment="1"/>
    <xf numFmtId="0" fontId="9" fillId="0" borderId="3" xfId="0" applyFont="1" applyBorder="1" applyAlignment="1">
      <alignment wrapText="1"/>
    </xf>
    <xf numFmtId="2" fontId="2" fillId="0" borderId="3" xfId="0" applyNumberFormat="1" applyFont="1" applyBorder="1" applyAlignment="1">
      <alignment horizontal="right" vertical="top" wrapText="1"/>
    </xf>
    <xf numFmtId="2" fontId="2" fillId="0" borderId="3" xfId="0" applyNumberFormat="1" applyFont="1" applyBorder="1" applyAlignment="1">
      <alignment horizontal="center" vertical="top" wrapText="1"/>
    </xf>
    <xf numFmtId="165" fontId="2" fillId="0" borderId="3" xfId="0" applyNumberFormat="1" applyFont="1" applyBorder="1" applyAlignment="1">
      <alignment horizontal="center" vertical="top" wrapText="1"/>
    </xf>
    <xf numFmtId="0" fontId="2" fillId="0" borderId="3" xfId="0" applyFont="1" applyBorder="1" applyAlignment="1">
      <alignment horizontal="justify" vertical="center" wrapText="1"/>
    </xf>
    <xf numFmtId="0" fontId="6" fillId="0" borderId="3" xfId="0" applyFont="1" applyBorder="1" applyAlignment="1">
      <alignment horizontal="center" vertical="center" wrapText="1"/>
    </xf>
    <xf numFmtId="0" fontId="2" fillId="0" borderId="12" xfId="0" applyFont="1" applyBorder="1" applyAlignment="1">
      <alignment horizontal="left" vertical="center" wrapText="1"/>
    </xf>
    <xf numFmtId="0" fontId="14" fillId="0" borderId="3" xfId="0" applyFont="1" applyBorder="1" applyAlignment="1">
      <alignment horizontal="right" vertical="center"/>
    </xf>
    <xf numFmtId="0" fontId="2" fillId="0" borderId="3" xfId="0" applyFont="1" applyBorder="1" applyAlignment="1">
      <alignment horizontal="right" vertical="center" wrapText="1"/>
    </xf>
    <xf numFmtId="0" fontId="14" fillId="0" borderId="3" xfId="0" applyFont="1" applyBorder="1" applyAlignment="1">
      <alignment horizontal="right"/>
    </xf>
    <xf numFmtId="1" fontId="2" fillId="0" borderId="3" xfId="0" applyNumberFormat="1" applyFont="1" applyBorder="1" applyAlignment="1">
      <alignment horizontal="center"/>
    </xf>
    <xf numFmtId="0" fontId="14" fillId="0" borderId="3" xfId="0" applyFont="1" applyBorder="1" applyAlignment="1">
      <alignment horizontal="left" wrapText="1"/>
    </xf>
    <xf numFmtId="0" fontId="14" fillId="0" borderId="3" xfId="0" applyFont="1" applyBorder="1" applyAlignment="1">
      <alignment horizontal="right" vertical="center" wrapText="1"/>
    </xf>
    <xf numFmtId="2" fontId="7" fillId="2" borderId="3" xfId="0" applyNumberFormat="1" applyFont="1" applyFill="1" applyBorder="1" applyAlignment="1">
      <alignment horizontal="right" vertical="top" wrapText="1"/>
    </xf>
    <xf numFmtId="0" fontId="14" fillId="0" borderId="3" xfId="0" applyFont="1" applyBorder="1" applyAlignment="1">
      <alignment horizontal="right" wrapText="1"/>
    </xf>
    <xf numFmtId="0" fontId="17" fillId="0" borderId="3" xfId="0" applyFont="1" applyBorder="1" applyAlignment="1">
      <alignment horizontal="center" vertical="center"/>
    </xf>
    <xf numFmtId="0" fontId="18"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12" xfId="0" applyFont="1" applyBorder="1" applyAlignment="1">
      <alignment horizontal="left" wrapText="1"/>
    </xf>
    <xf numFmtId="1" fontId="2" fillId="0" borderId="12" xfId="0" applyNumberFormat="1" applyFont="1" applyBorder="1" applyAlignment="1">
      <alignment horizontal="center" vertical="center"/>
    </xf>
    <xf numFmtId="2" fontId="2" fillId="0" borderId="12" xfId="0" applyNumberFormat="1" applyFont="1" applyBorder="1" applyAlignment="1">
      <alignment horizontal="center" vertical="center"/>
    </xf>
    <xf numFmtId="2" fontId="7" fillId="2" borderId="3" xfId="0" applyNumberFormat="1" applyFont="1" applyFill="1" applyBorder="1" applyAlignment="1">
      <alignment horizontal="center" vertical="center" wrapText="1"/>
    </xf>
    <xf numFmtId="0" fontId="2" fillId="0" borderId="3" xfId="0" applyFont="1" applyBorder="1" applyAlignment="1">
      <alignment horizontal="left"/>
    </xf>
    <xf numFmtId="0" fontId="7" fillId="0" borderId="12" xfId="0" applyFont="1" applyBorder="1" applyAlignment="1">
      <alignment horizontal="center" vertical="center"/>
    </xf>
    <xf numFmtId="0" fontId="7" fillId="0" borderId="12" xfId="0" applyFont="1" applyBorder="1" applyAlignment="1">
      <alignment horizontal="left" vertical="center" wrapText="1"/>
    </xf>
    <xf numFmtId="0" fontId="14" fillId="0" borderId="3" xfId="0" applyFont="1" applyBorder="1" applyAlignment="1">
      <alignment horizontal="center" vertical="center"/>
    </xf>
    <xf numFmtId="0" fontId="15" fillId="0" borderId="3" xfId="0" applyFont="1" applyBorder="1" applyAlignment="1">
      <alignment horizontal="right" vertical="center" wrapText="1"/>
    </xf>
    <xf numFmtId="0" fontId="7" fillId="0" borderId="3" xfId="0" applyFont="1" applyBorder="1" applyAlignment="1">
      <alignment horizontal="left" vertical="center" wrapText="1"/>
    </xf>
    <xf numFmtId="0" fontId="6" fillId="0" borderId="3" xfId="0" applyFont="1" applyBorder="1" applyAlignment="1"/>
    <xf numFmtId="0" fontId="2" fillId="0" borderId="12" xfId="0" applyFont="1" applyBorder="1" applyAlignment="1">
      <alignment horizontal="center" vertical="center" wrapText="1"/>
    </xf>
    <xf numFmtId="2" fontId="7" fillId="2" borderId="12" xfId="0" applyNumberFormat="1" applyFont="1" applyFill="1" applyBorder="1" applyAlignment="1">
      <alignment horizontal="center" vertical="center" wrapText="1"/>
    </xf>
    <xf numFmtId="2" fontId="2" fillId="0" borderId="12" xfId="0" applyNumberFormat="1" applyFont="1" applyBorder="1" applyAlignment="1">
      <alignment horizontal="center" vertical="center" wrapText="1"/>
    </xf>
    <xf numFmtId="0" fontId="7" fillId="2" borderId="12" xfId="0" applyFont="1" applyFill="1" applyBorder="1" applyAlignment="1">
      <alignment horizontal="center" vertical="center" wrapText="1"/>
    </xf>
    <xf numFmtId="0" fontId="2" fillId="2" borderId="3" xfId="0" applyFont="1" applyFill="1" applyBorder="1" applyAlignment="1">
      <alignment horizontal="left" vertical="center"/>
    </xf>
    <xf numFmtId="2" fontId="6" fillId="0" borderId="3" xfId="0" applyNumberFormat="1" applyFont="1" applyBorder="1" applyAlignment="1">
      <alignment horizontal="right"/>
    </xf>
    <xf numFmtId="49" fontId="2" fillId="0" borderId="12" xfId="0" applyNumberFormat="1" applyFont="1" applyBorder="1" applyAlignment="1">
      <alignment horizontal="center" vertical="center"/>
    </xf>
    <xf numFmtId="2" fontId="7" fillId="2" borderId="12" xfId="0" applyNumberFormat="1" applyFont="1" applyFill="1" applyBorder="1" applyAlignment="1">
      <alignment vertical="center" wrapText="1"/>
    </xf>
    <xf numFmtId="0" fontId="2" fillId="0" borderId="12" xfId="0" applyFont="1" applyBorder="1" applyAlignment="1">
      <alignment horizontal="center"/>
    </xf>
    <xf numFmtId="164" fontId="2" fillId="2" borderId="12" xfId="0" applyNumberFormat="1" applyFont="1" applyFill="1" applyBorder="1" applyAlignment="1">
      <alignment horizontal="center" vertical="center"/>
    </xf>
    <xf numFmtId="2" fontId="2" fillId="0" borderId="12" xfId="0" applyNumberFormat="1" applyFont="1" applyBorder="1" applyAlignment="1">
      <alignment horizontal="center"/>
    </xf>
    <xf numFmtId="2" fontId="7" fillId="2" borderId="3" xfId="0" applyNumberFormat="1" applyFont="1" applyFill="1" applyBorder="1" applyAlignment="1">
      <alignment vertical="center" wrapText="1"/>
    </xf>
    <xf numFmtId="0" fontId="2" fillId="0" borderId="0" xfId="0" applyFont="1" applyAlignment="1"/>
    <xf numFmtId="0" fontId="2" fillId="0" borderId="2" xfId="0" applyFont="1" applyBorder="1" applyAlignment="1"/>
    <xf numFmtId="0" fontId="3" fillId="0" borderId="0" xfId="0" applyFont="1" applyAlignment="1">
      <alignment horizontal="center" vertical="center"/>
    </xf>
    <xf numFmtId="0" fontId="4" fillId="0" borderId="1" xfId="0" applyFont="1" applyBorder="1" applyAlignment="1">
      <alignment wrapText="1"/>
    </xf>
    <xf numFmtId="0" fontId="6" fillId="0" borderId="0" xfId="0" applyFont="1" applyAlignment="1"/>
    <xf numFmtId="2" fontId="6" fillId="0" borderId="0" xfId="0" applyNumberFormat="1" applyFont="1" applyAlignment="1"/>
    <xf numFmtId="9" fontId="6" fillId="0" borderId="0" xfId="0" applyNumberFormat="1" applyFont="1" applyAlignment="1"/>
    <xf numFmtId="0" fontId="2" fillId="0" borderId="0" xfId="0" applyFont="1" applyAlignment="1">
      <alignment wrapText="1"/>
    </xf>
    <xf numFmtId="0" fontId="2" fillId="0" borderId="0" xfId="0" applyFont="1" applyBorder="1" applyAlignment="1">
      <alignment horizontal="right"/>
    </xf>
    <xf numFmtId="0" fontId="2" fillId="0" borderId="0" xfId="0" applyFont="1" applyAlignment="1">
      <alignment horizontal="center"/>
    </xf>
    <xf numFmtId="0" fontId="2" fillId="0" borderId="0" xfId="0" applyFont="1" applyAlignment="1">
      <alignment horizontal="right"/>
    </xf>
    <xf numFmtId="0" fontId="6" fillId="0" borderId="0" xfId="0" applyFont="1" applyAlignment="1">
      <alignment horizontal="center" vertical="center"/>
    </xf>
    <xf numFmtId="0" fontId="7" fillId="0" borderId="3" xfId="0" applyFont="1" applyBorder="1" applyAlignment="1">
      <alignment horizontal="center"/>
    </xf>
    <xf numFmtId="0" fontId="6" fillId="0" borderId="4" xfId="0" applyFont="1" applyBorder="1" applyAlignment="1">
      <alignment horizontal="left" wrapText="1"/>
    </xf>
    <xf numFmtId="2" fontId="6" fillId="0" borderId="3" xfId="0" applyNumberFormat="1" applyFont="1" applyBorder="1" applyAlignment="1">
      <alignment horizontal="center"/>
    </xf>
    <xf numFmtId="0" fontId="2" fillId="0" borderId="3" xfId="0" applyFont="1" applyBorder="1" applyAlignment="1"/>
    <xf numFmtId="0" fontId="7" fillId="0" borderId="3" xfId="0" applyFont="1" applyBorder="1" applyAlignment="1">
      <alignment horizontal="right"/>
    </xf>
    <xf numFmtId="2" fontId="2" fillId="0" borderId="3" xfId="0" applyNumberFormat="1" applyFont="1" applyBorder="1" applyAlignment="1">
      <alignment horizontal="center"/>
    </xf>
    <xf numFmtId="0" fontId="3" fillId="2" borderId="0" xfId="0" applyFont="1" applyFill="1" applyAlignment="1">
      <alignment horizontal="center" vertical="center" wrapText="1"/>
    </xf>
    <xf numFmtId="0" fontId="2" fillId="2" borderId="0" xfId="0" applyFont="1" applyFill="1" applyAlignment="1"/>
    <xf numFmtId="0" fontId="7" fillId="2" borderId="7"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9" fillId="2" borderId="3" xfId="0" applyFont="1" applyFill="1" applyBorder="1" applyAlignment="1">
      <alignment horizontal="right" vertical="center"/>
    </xf>
    <xf numFmtId="0" fontId="7" fillId="2" borderId="3" xfId="0" applyFont="1" applyFill="1" applyBorder="1" applyAlignment="1"/>
    <xf numFmtId="0" fontId="9" fillId="2" borderId="3" xfId="0" applyFont="1" applyFill="1" applyBorder="1" applyAlignment="1">
      <alignment horizontal="right"/>
    </xf>
    <xf numFmtId="0" fontId="5" fillId="0" borderId="2" xfId="0" applyFont="1" applyBorder="1" applyAlignment="1"/>
    <xf numFmtId="0" fontId="3" fillId="0" borderId="1" xfId="0" applyFont="1" applyBorder="1" applyAlignment="1">
      <alignment horizontal="center" vertical="center"/>
    </xf>
    <xf numFmtId="0" fontId="2" fillId="0" borderId="5" xfId="0" applyFont="1" applyBorder="1" applyAlignment="1">
      <alignment horizontal="center"/>
    </xf>
    <xf numFmtId="0" fontId="3" fillId="0" borderId="1" xfId="0" applyFont="1" applyBorder="1" applyAlignment="1"/>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2" xfId="0" applyFont="1" applyBorder="1" applyAlignment="1">
      <alignment horizontal="center" vertical="center"/>
    </xf>
    <xf numFmtId="0" fontId="6" fillId="0" borderId="25" xfId="0" applyFont="1" applyBorder="1" applyAlignment="1">
      <alignment horizontal="left" vertical="center" wrapText="1"/>
    </xf>
    <xf numFmtId="2" fontId="6" fillId="0" borderId="3" xfId="0" applyNumberFormat="1" applyFont="1" applyBorder="1" applyAlignment="1">
      <alignment horizontal="right" wrapText="1"/>
    </xf>
    <xf numFmtId="0" fontId="5" fillId="0" borderId="0" xfId="0" applyFont="1" applyAlignment="1"/>
    <xf numFmtId="0" fontId="5" fillId="0" borderId="5" xfId="0" applyFont="1" applyBorder="1" applyAlignment="1">
      <alignment horizontal="center"/>
    </xf>
    <xf numFmtId="0" fontId="11" fillId="0" borderId="1" xfId="0" applyFont="1" applyBorder="1" applyAlignment="1"/>
    <xf numFmtId="0" fontId="11" fillId="0" borderId="3" xfId="0" applyFont="1" applyBorder="1" applyAlignment="1">
      <alignment horizontal="right"/>
    </xf>
    <xf numFmtId="0" fontId="2" fillId="0" borderId="0" xfId="0" applyFont="1" applyBorder="1" applyAlignment="1">
      <alignment horizontal="center"/>
    </xf>
    <xf numFmtId="0" fontId="6" fillId="0" borderId="3" xfId="0" applyFont="1" applyBorder="1" applyAlignment="1">
      <alignment horizontal="right"/>
    </xf>
    <xf numFmtId="0" fontId="8" fillId="0" borderId="5" xfId="0" applyFont="1" applyBorder="1" applyAlignment="1">
      <alignment horizontal="center"/>
    </xf>
  </cellXfs>
  <cellStyles count="2">
    <cellStyle name="Parasts" xfId="0" builtinId="0"/>
    <cellStyle name="Paskaidrojošs teksts"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2222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40</xdr:row>
      <xdr:rowOff>133350</xdr:rowOff>
    </xdr:to>
    <xdr:sp macro="" textlink="">
      <xdr:nvSpPr>
        <xdr:cNvPr id="1032" name="shapetype_202" hidden="1">
          <a:extLst>
            <a:ext uri="{FF2B5EF4-FFF2-40B4-BE49-F238E27FC236}">
              <a16:creationId xmlns:a16="http://schemas.microsoft.com/office/drawing/2014/main" id="{00000000-0008-0000-0C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13</xdr:col>
      <xdr:colOff>0</xdr:colOff>
      <xdr:row>40</xdr:row>
      <xdr:rowOff>133350</xdr:rowOff>
    </xdr:to>
    <xdr:sp macro="" textlink="">
      <xdr:nvSpPr>
        <xdr:cNvPr id="1030" name="shapetype_202" hidden="1">
          <a:extLst>
            <a:ext uri="{FF2B5EF4-FFF2-40B4-BE49-F238E27FC236}">
              <a16:creationId xmlns:a16="http://schemas.microsoft.com/office/drawing/2014/main" id="{00000000-0008-0000-0C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13</xdr:col>
      <xdr:colOff>0</xdr:colOff>
      <xdr:row>40</xdr:row>
      <xdr:rowOff>133350</xdr:rowOff>
    </xdr:to>
    <xdr:sp macro="" textlink="">
      <xdr:nvSpPr>
        <xdr:cNvPr id="1028" name="shapetype_202" hidden="1">
          <a:extLst>
            <a:ext uri="{FF2B5EF4-FFF2-40B4-BE49-F238E27FC236}">
              <a16:creationId xmlns:a16="http://schemas.microsoft.com/office/drawing/2014/main" id="{00000000-0008-0000-0C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13</xdr:col>
      <xdr:colOff>0</xdr:colOff>
      <xdr:row>40</xdr:row>
      <xdr:rowOff>133350</xdr:rowOff>
    </xdr:to>
    <xdr:sp macro="" textlink="">
      <xdr:nvSpPr>
        <xdr:cNvPr id="1026" name="shapetype_202" hidden="1">
          <a:extLst>
            <a:ext uri="{FF2B5EF4-FFF2-40B4-BE49-F238E27FC236}">
              <a16:creationId xmlns:a16="http://schemas.microsoft.com/office/drawing/2014/main" id="{00000000-0008-0000-0C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7"/>
  <sheetViews>
    <sheetView zoomScaleNormal="100" zoomScalePageLayoutView="60" workbookViewId="0">
      <selection activeCell="C5" sqref="C5"/>
    </sheetView>
  </sheetViews>
  <sheetFormatPr defaultRowHeight="15" x14ac:dyDescent="0.25"/>
  <cols>
    <col min="1" max="1" width="16.5703125"/>
    <col min="2" max="6" width="10.140625"/>
    <col min="7" max="7" width="9.5703125"/>
    <col min="8" max="8" width="10.140625"/>
    <col min="9" max="9" width="9"/>
    <col min="10" max="10" width="0.42578125"/>
    <col min="11" max="256" width="10.140625"/>
    <col min="257" max="1025" width="11.5703125"/>
  </cols>
  <sheetData>
    <row r="1" spans="1:256"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x14ac:dyDescent="0.25">
      <c r="A2" s="162" t="s">
        <v>0</v>
      </c>
      <c r="B2" s="162"/>
      <c r="C2" s="162"/>
      <c r="D2" s="162"/>
      <c r="E2" s="162"/>
      <c r="F2" s="162"/>
      <c r="G2" s="162"/>
      <c r="H2" s="162"/>
      <c r="I2" s="16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x14ac:dyDescent="0.25">
      <c r="A3" s="160"/>
      <c r="B3" s="160"/>
      <c r="C3" s="160"/>
      <c r="D3" s="160"/>
      <c r="E3" s="160"/>
      <c r="F3" s="160"/>
      <c r="G3" s="160"/>
      <c r="H3" s="160"/>
      <c r="I3" s="160"/>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43.5" customHeight="1" x14ac:dyDescent="0.25">
      <c r="A4" s="160" t="s">
        <v>1</v>
      </c>
      <c r="B4" s="160"/>
      <c r="C4" s="163" t="s">
        <v>488</v>
      </c>
      <c r="D4" s="163"/>
      <c r="E4" s="163"/>
      <c r="F4" s="163"/>
      <c r="G4" s="163"/>
      <c r="H4" s="163"/>
      <c r="I4" s="16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x14ac:dyDescent="0.25">
      <c r="A5" s="160" t="s">
        <v>2</v>
      </c>
      <c r="B5" s="160"/>
      <c r="C5" s="2" t="s">
        <v>3</v>
      </c>
      <c r="D5" s="2"/>
      <c r="E5" s="2"/>
      <c r="F5" s="2"/>
      <c r="G5" s="2"/>
      <c r="H5" s="2"/>
      <c r="I5" s="2"/>
      <c r="J5" s="3"/>
      <c r="K5" s="3"/>
      <c r="L5" s="3"/>
      <c r="M5" s="3"/>
      <c r="N5" s="3"/>
      <c r="O5" s="3"/>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x14ac:dyDescent="0.25">
      <c r="A6" s="160" t="s">
        <v>4</v>
      </c>
      <c r="B6" s="160"/>
      <c r="C6" s="161" t="s">
        <v>442</v>
      </c>
      <c r="D6" s="161"/>
      <c r="E6" s="161"/>
      <c r="F6" s="161"/>
      <c r="G6" s="161"/>
      <c r="H6" s="161"/>
      <c r="I6" s="16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x14ac:dyDescent="0.25">
      <c r="A7" s="160"/>
      <c r="B7" s="160"/>
      <c r="C7" s="161"/>
      <c r="D7" s="161"/>
      <c r="E7" s="161"/>
      <c r="F7" s="161"/>
      <c r="G7" s="161"/>
      <c r="H7" s="161"/>
      <c r="I7" s="16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x14ac:dyDescent="0.25">
      <c r="A10" s="164" t="s">
        <v>5</v>
      </c>
      <c r="B10" s="164"/>
      <c r="C10" s="164"/>
      <c r="D10" s="164"/>
      <c r="E10" s="164"/>
      <c r="F10" s="164"/>
      <c r="G10" s="164"/>
      <c r="H10" s="164"/>
      <c r="I10" s="164"/>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x14ac:dyDescent="0.25">
      <c r="A11" s="164" t="s">
        <v>6</v>
      </c>
      <c r="B11" s="164"/>
      <c r="C11" s="164"/>
      <c r="D11" s="164"/>
      <c r="E11" s="164"/>
      <c r="F11" s="164"/>
      <c r="G11" s="164"/>
      <c r="H11" s="165" t="s">
        <v>443</v>
      </c>
      <c r="I11" s="165"/>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x14ac:dyDescent="0.25">
      <c r="A12" s="164" t="s">
        <v>7</v>
      </c>
      <c r="B12" s="164"/>
      <c r="C12" s="164"/>
      <c r="D12" s="164"/>
      <c r="E12" s="164"/>
      <c r="F12" s="164"/>
      <c r="G12" s="164"/>
      <c r="H12" s="165" t="s">
        <v>443</v>
      </c>
      <c r="I12" s="165"/>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x14ac:dyDescent="0.25">
      <c r="A13" s="164" t="s">
        <v>8</v>
      </c>
      <c r="B13" s="164"/>
      <c r="C13" s="164"/>
      <c r="D13" s="164"/>
      <c r="E13" s="164"/>
      <c r="F13" s="164"/>
      <c r="G13" s="164"/>
      <c r="H13" s="166"/>
      <c r="I13" s="166"/>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x14ac:dyDescent="0.25">
      <c r="A14" s="5" t="s">
        <v>9</v>
      </c>
      <c r="B14" s="5"/>
      <c r="C14" s="5"/>
      <c r="D14" s="5"/>
      <c r="E14" s="5"/>
      <c r="F14" s="5"/>
      <c r="G14" s="5"/>
      <c r="H14" s="5"/>
      <c r="I14" s="5"/>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x14ac:dyDescent="0.25">
      <c r="A15" s="164" t="s">
        <v>10</v>
      </c>
      <c r="B15" s="164"/>
      <c r="C15" s="164"/>
      <c r="D15" s="164"/>
      <c r="E15" s="164"/>
      <c r="F15" s="164"/>
      <c r="G15" s="164"/>
      <c r="H15" s="164"/>
      <c r="I15" s="16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x14ac:dyDescent="0.25">
      <c r="A16" s="164" t="s">
        <v>11</v>
      </c>
      <c r="B16" s="164"/>
      <c r="C16" s="164"/>
      <c r="D16" s="6"/>
      <c r="E16" s="5"/>
      <c r="F16" s="5"/>
      <c r="G16" s="5"/>
      <c r="H16" s="5"/>
      <c r="I16" s="5"/>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x14ac:dyDescent="0.25">
      <c r="A17" s="164" t="s">
        <v>12</v>
      </c>
      <c r="B17" s="164"/>
      <c r="C17" s="164"/>
      <c r="D17" s="6"/>
      <c r="E17" s="5"/>
      <c r="F17" s="5"/>
      <c r="G17" s="5"/>
      <c r="H17" s="5"/>
      <c r="I17" s="5"/>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124.5" customHeight="1" x14ac:dyDescent="0.25">
      <c r="A18" s="167" t="s">
        <v>13</v>
      </c>
      <c r="B18" s="167"/>
      <c r="C18" s="167"/>
      <c r="D18" s="167"/>
      <c r="E18" s="167"/>
      <c r="F18" s="167"/>
      <c r="G18" s="167"/>
      <c r="H18" s="167"/>
      <c r="I18" s="167"/>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ht="28.5" customHeight="1" x14ac:dyDescent="0.25">
      <c r="A19" s="167" t="s">
        <v>14</v>
      </c>
      <c r="B19" s="167"/>
      <c r="C19" s="167"/>
      <c r="D19" s="167"/>
      <c r="E19" s="167"/>
      <c r="F19" s="167"/>
      <c r="G19" s="167"/>
      <c r="H19" s="167"/>
      <c r="I19" s="167"/>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ht="30" customHeight="1" x14ac:dyDescent="0.25">
      <c r="A20" s="167" t="s">
        <v>15</v>
      </c>
      <c r="B20" s="167"/>
      <c r="C20" s="167"/>
      <c r="D20" s="167"/>
      <c r="E20" s="167"/>
      <c r="F20" s="167"/>
      <c r="G20" s="167"/>
      <c r="H20" s="167"/>
      <c r="I20" s="167"/>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ht="29.25" customHeight="1" x14ac:dyDescent="0.25">
      <c r="A21" s="167" t="s">
        <v>16</v>
      </c>
      <c r="B21" s="167"/>
      <c r="C21" s="167"/>
      <c r="D21" s="167"/>
      <c r="E21" s="167"/>
      <c r="F21" s="167"/>
      <c r="G21" s="167"/>
      <c r="H21" s="167"/>
      <c r="I21" s="167"/>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ht="26.25" customHeight="1" x14ac:dyDescent="0.25">
      <c r="A22" s="167" t="s">
        <v>17</v>
      </c>
      <c r="B22" s="167"/>
      <c r="C22" s="167"/>
      <c r="D22" s="167"/>
      <c r="E22" s="167"/>
      <c r="F22" s="167"/>
      <c r="G22" s="167"/>
      <c r="H22" s="167"/>
      <c r="I22" s="167"/>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ht="27" customHeight="1" x14ac:dyDescent="0.25">
      <c r="A23" s="167" t="s">
        <v>18</v>
      </c>
      <c r="B23" s="167"/>
      <c r="C23" s="167"/>
      <c r="D23" s="167"/>
      <c r="E23" s="167"/>
      <c r="F23" s="167"/>
      <c r="G23" s="167"/>
      <c r="H23" s="167"/>
      <c r="I23" s="167"/>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ht="39.75" customHeight="1" x14ac:dyDescent="0.25">
      <c r="A24" s="167" t="s">
        <v>19</v>
      </c>
      <c r="B24" s="167"/>
      <c r="C24" s="167"/>
      <c r="D24" s="167"/>
      <c r="E24" s="167"/>
      <c r="F24" s="167"/>
      <c r="G24" s="167"/>
      <c r="H24" s="167"/>
      <c r="I24" s="167"/>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x14ac:dyDescent="0.25">
      <c r="A25" s="1"/>
      <c r="B25" s="168"/>
      <c r="C25" s="168"/>
      <c r="D25" s="168"/>
      <c r="E25" s="168"/>
      <c r="F25" s="168"/>
      <c r="G25" s="168"/>
      <c r="H25" s="168"/>
      <c r="I25" s="168"/>
      <c r="J25" s="168"/>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x14ac:dyDescent="0.25">
      <c r="A26" s="1"/>
      <c r="B26" s="169"/>
      <c r="C26" s="169"/>
      <c r="D26" s="169"/>
      <c r="E26" s="169"/>
      <c r="F26" s="169"/>
      <c r="G26" s="169"/>
      <c r="H26" s="169"/>
      <c r="I26" s="169"/>
      <c r="J26" s="169"/>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x14ac:dyDescent="0.25">
      <c r="A27" s="1"/>
      <c r="B27" s="160"/>
      <c r="C27" s="160"/>
      <c r="D27" s="160"/>
      <c r="E27" s="160"/>
      <c r="F27" s="160"/>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sheetData>
  <mergeCells count="29">
    <mergeCell ref="A23:I23"/>
    <mergeCell ref="A24:I24"/>
    <mergeCell ref="B25:J25"/>
    <mergeCell ref="B26:J26"/>
    <mergeCell ref="B27:F27"/>
    <mergeCell ref="A18:I18"/>
    <mergeCell ref="A19:I19"/>
    <mergeCell ref="A20:I20"/>
    <mergeCell ref="A21:I21"/>
    <mergeCell ref="A22:I22"/>
    <mergeCell ref="A13:G13"/>
    <mergeCell ref="H13:I13"/>
    <mergeCell ref="A15:I15"/>
    <mergeCell ref="A16:C16"/>
    <mergeCell ref="A17:C17"/>
    <mergeCell ref="A10:I10"/>
    <mergeCell ref="A11:G11"/>
    <mergeCell ref="H11:I11"/>
    <mergeCell ref="A12:G12"/>
    <mergeCell ref="H12:I12"/>
    <mergeCell ref="A6:B6"/>
    <mergeCell ref="C6:I6"/>
    <mergeCell ref="A7:B7"/>
    <mergeCell ref="C7:I7"/>
    <mergeCell ref="A2:I2"/>
    <mergeCell ref="A3:I3"/>
    <mergeCell ref="A4:B4"/>
    <mergeCell ref="C4:I4"/>
    <mergeCell ref="A5:B5"/>
  </mergeCells>
  <pageMargins left="0.78749999999999998" right="0.78749999999999998" top="1.0249999999999999" bottom="1.0249999999999999" header="0.78749999999999998" footer="0.78749999999999998"/>
  <pageSetup paperSize="9" orientation="portrait" useFirstPageNumber="1" horizontalDpi="4294967295" verticalDpi="4294967295" r:id="rId1"/>
  <headerFooter>
    <oddHeader>&amp;C&amp;"Arial,Regular"&amp;10&amp;A</oddHeader>
    <oddFooter>&amp;C&amp;"Arial,Regular"&amp;10Page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21"/>
  <sheetViews>
    <sheetView tabSelected="1" zoomScaleNormal="100" zoomScalePageLayoutView="60" workbookViewId="0">
      <selection activeCell="C9" sqref="C9"/>
    </sheetView>
  </sheetViews>
  <sheetFormatPr defaultRowHeight="15" x14ac:dyDescent="0.25"/>
  <cols>
    <col min="1" max="1" width="20.85546875"/>
    <col min="2" max="2" width="5.85546875"/>
    <col min="3" max="5" width="11.7109375"/>
    <col min="6" max="6" width="11.5703125"/>
    <col min="7" max="9" width="11.7109375"/>
    <col min="10" max="10" width="5.85546875"/>
    <col min="11" max="11" width="11.7109375"/>
    <col min="12" max="12" width="43.140625"/>
    <col min="13" max="13" width="9.7109375"/>
    <col min="14" max="256" width="11.7109375"/>
    <col min="257" max="1025" width="11.5703125"/>
  </cols>
  <sheetData>
    <row r="1" spans="1:256" x14ac:dyDescent="0.25">
      <c r="A1" s="1"/>
      <c r="B1" s="1"/>
      <c r="C1" s="1"/>
      <c r="D1" s="1"/>
      <c r="E1" s="1"/>
      <c r="F1" s="1"/>
      <c r="G1" s="170"/>
      <c r="H1" s="170"/>
      <c r="I1" s="170"/>
      <c r="J1" s="170"/>
      <c r="K1" s="1"/>
    </row>
    <row r="2" spans="1:256" x14ac:dyDescent="0.25">
      <c r="A2" s="1"/>
      <c r="B2" s="1"/>
      <c r="C2" s="1"/>
      <c r="D2" s="1"/>
      <c r="E2" s="1"/>
      <c r="F2" s="1"/>
      <c r="G2" s="170"/>
      <c r="H2" s="170"/>
      <c r="I2" s="170"/>
      <c r="J2" s="170"/>
      <c r="K2" s="1"/>
    </row>
    <row r="3" spans="1:256" x14ac:dyDescent="0.25">
      <c r="A3" s="1"/>
      <c r="B3" s="1"/>
      <c r="C3" s="1"/>
      <c r="D3" s="1"/>
      <c r="E3" s="1"/>
      <c r="F3" s="1"/>
      <c r="G3" s="170"/>
      <c r="H3" s="170"/>
      <c r="I3" s="170"/>
      <c r="J3" s="170"/>
      <c r="K3" s="1"/>
    </row>
    <row r="4" spans="1:256" x14ac:dyDescent="0.25">
      <c r="A4" s="1"/>
      <c r="B4" s="1"/>
      <c r="C4" s="1"/>
      <c r="D4" s="1"/>
      <c r="E4" s="1"/>
      <c r="F4" s="1"/>
      <c r="G4" s="1"/>
      <c r="H4" s="1"/>
      <c r="I4" s="1"/>
      <c r="J4" s="1"/>
      <c r="K4" s="1"/>
    </row>
    <row r="5" spans="1:256" x14ac:dyDescent="0.25">
      <c r="A5" s="1"/>
      <c r="B5" s="1"/>
      <c r="C5" s="1"/>
      <c r="D5" s="1"/>
      <c r="E5" s="1"/>
      <c r="F5" s="1"/>
      <c r="G5" s="1"/>
      <c r="H5" s="1"/>
      <c r="I5" s="1"/>
      <c r="J5" s="8"/>
      <c r="K5" s="8"/>
      <c r="L5" s="9"/>
    </row>
    <row r="6" spans="1:256" x14ac:dyDescent="0.25">
      <c r="A6" s="1"/>
      <c r="B6" s="1"/>
      <c r="C6" s="1"/>
      <c r="D6" s="1"/>
      <c r="E6" s="1"/>
      <c r="F6" s="1"/>
      <c r="G6" s="1"/>
      <c r="H6" s="1"/>
      <c r="I6" s="1"/>
      <c r="J6" s="1"/>
      <c r="K6" s="1"/>
    </row>
    <row r="7" spans="1:256" x14ac:dyDescent="0.25">
      <c r="A7" s="171" t="s">
        <v>20</v>
      </c>
      <c r="B7" s="171"/>
      <c r="C7" s="171"/>
      <c r="D7" s="171"/>
      <c r="E7" s="171"/>
      <c r="F7" s="171"/>
      <c r="G7" s="171"/>
      <c r="H7" s="171"/>
      <c r="I7" s="171"/>
      <c r="J7" s="171"/>
      <c r="K7" s="1"/>
    </row>
    <row r="8" spans="1:256" x14ac:dyDescent="0.25">
      <c r="A8" s="1"/>
      <c r="B8" s="1"/>
      <c r="C8" s="1"/>
      <c r="D8" s="1"/>
      <c r="E8" s="1"/>
      <c r="F8" s="1"/>
      <c r="G8" s="1"/>
      <c r="H8" s="1"/>
      <c r="I8" s="1"/>
      <c r="J8" s="1"/>
      <c r="K8" s="1"/>
    </row>
    <row r="9" spans="1:256" ht="44.25" customHeight="1" x14ac:dyDescent="0.25">
      <c r="A9" s="160" t="s">
        <v>1</v>
      </c>
      <c r="B9" s="160"/>
      <c r="C9" s="11" t="s">
        <v>21</v>
      </c>
      <c r="D9" s="11"/>
      <c r="E9" s="11"/>
      <c r="F9" s="11"/>
      <c r="G9" s="11"/>
      <c r="H9" s="11"/>
      <c r="I9" s="11"/>
      <c r="J9" s="11"/>
      <c r="K9" s="1"/>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row>
    <row r="10" spans="1:256" x14ac:dyDescent="0.25">
      <c r="A10" s="1"/>
      <c r="B10" s="1"/>
      <c r="C10" s="11" t="s">
        <v>485</v>
      </c>
      <c r="D10" s="11"/>
      <c r="E10" s="11"/>
      <c r="F10" s="11"/>
      <c r="G10" s="11"/>
      <c r="H10" s="11"/>
      <c r="I10" s="11"/>
      <c r="J10" s="11"/>
      <c r="K10" s="1"/>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row>
    <row r="11" spans="1:256" x14ac:dyDescent="0.25">
      <c r="A11" s="1"/>
      <c r="B11" s="1"/>
      <c r="C11" s="11" t="s">
        <v>444</v>
      </c>
      <c r="D11" s="11"/>
      <c r="E11" s="11"/>
      <c r="F11" s="11"/>
      <c r="G11" s="11"/>
      <c r="H11" s="11"/>
      <c r="I11" s="11"/>
      <c r="J11" s="11"/>
      <c r="K11" s="1"/>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row>
    <row r="12" spans="1:256" x14ac:dyDescent="0.25">
      <c r="A12" s="160" t="s">
        <v>2</v>
      </c>
      <c r="B12" s="160"/>
      <c r="C12" s="2" t="s">
        <v>3</v>
      </c>
      <c r="D12" s="2"/>
      <c r="E12" s="2"/>
      <c r="F12" s="2"/>
      <c r="G12" s="2"/>
      <c r="H12" s="2"/>
      <c r="I12" s="2"/>
      <c r="J12" s="2"/>
      <c r="K12" s="3"/>
      <c r="L12" s="3"/>
      <c r="M12" s="3"/>
      <c r="N12" s="3"/>
      <c r="O12" s="3"/>
      <c r="P12" s="12"/>
    </row>
    <row r="13" spans="1:256" x14ac:dyDescent="0.25">
      <c r="A13" s="160" t="s">
        <v>4</v>
      </c>
      <c r="B13" s="160"/>
      <c r="C13" s="161" t="str">
        <f>Pask!C6</f>
        <v>Puikule ,Brīvzemnieku pagasts, Alojas novads</v>
      </c>
      <c r="D13" s="161"/>
      <c r="E13" s="161"/>
      <c r="F13" s="161"/>
      <c r="G13" s="161"/>
      <c r="H13" s="161"/>
      <c r="I13" s="161"/>
      <c r="J13" s="161"/>
      <c r="K13" s="1"/>
      <c r="L13" s="12"/>
      <c r="M13" s="12"/>
      <c r="N13" s="12"/>
      <c r="O13" s="12"/>
      <c r="P13" s="12"/>
    </row>
    <row r="14" spans="1:256" x14ac:dyDescent="0.25">
      <c r="A14" s="1"/>
      <c r="B14" s="1"/>
      <c r="C14" s="1"/>
      <c r="D14" s="1"/>
      <c r="E14" s="1"/>
      <c r="F14" s="1"/>
      <c r="G14" s="1"/>
      <c r="H14" s="1"/>
      <c r="I14" s="1"/>
      <c r="J14" s="1"/>
      <c r="K14" s="1"/>
    </row>
    <row r="15" spans="1:256" x14ac:dyDescent="0.25">
      <c r="A15" s="1"/>
      <c r="B15" s="1"/>
      <c r="C15" s="1"/>
      <c r="D15" s="1"/>
      <c r="E15" s="1"/>
      <c r="F15" s="1"/>
      <c r="G15" s="1"/>
      <c r="H15" s="1"/>
      <c r="I15" s="1"/>
      <c r="J15" s="1"/>
      <c r="K15" s="1"/>
    </row>
    <row r="16" spans="1:256" x14ac:dyDescent="0.25">
      <c r="A16" s="13" t="s">
        <v>464</v>
      </c>
      <c r="B16" s="172" t="s">
        <v>22</v>
      </c>
      <c r="C16" s="172"/>
      <c r="D16" s="172"/>
      <c r="E16" s="172"/>
      <c r="F16" s="172"/>
      <c r="G16" s="172"/>
      <c r="H16" s="172"/>
      <c r="I16" s="172"/>
      <c r="J16" s="172"/>
      <c r="K16" s="1"/>
    </row>
    <row r="17" spans="1:11" ht="55.5" customHeight="1" x14ac:dyDescent="0.25">
      <c r="A17" s="13">
        <v>1</v>
      </c>
      <c r="B17" s="173" t="s">
        <v>486</v>
      </c>
      <c r="C17" s="173"/>
      <c r="D17" s="173"/>
      <c r="E17" s="173"/>
      <c r="F17" s="173"/>
      <c r="G17" s="174"/>
      <c r="H17" s="174"/>
      <c r="I17" s="174"/>
      <c r="J17" s="174"/>
      <c r="K17" s="1"/>
    </row>
    <row r="18" spans="1:11" x14ac:dyDescent="0.25">
      <c r="A18" s="14"/>
      <c r="B18" s="175" t="s">
        <v>23</v>
      </c>
      <c r="C18" s="175"/>
      <c r="D18" s="175"/>
      <c r="E18" s="175"/>
      <c r="F18" s="175"/>
      <c r="G18" s="174"/>
      <c r="H18" s="174"/>
      <c r="I18" s="174"/>
      <c r="J18" s="174"/>
      <c r="K18" s="1"/>
    </row>
    <row r="19" spans="1:11" x14ac:dyDescent="0.25">
      <c r="A19" s="160"/>
      <c r="B19" s="160"/>
      <c r="C19" s="160"/>
      <c r="D19" s="160"/>
      <c r="E19" s="160"/>
      <c r="F19" s="160"/>
      <c r="G19" s="160"/>
      <c r="H19" s="160"/>
      <c r="I19" s="160"/>
      <c r="J19" s="160"/>
      <c r="K19" s="1"/>
    </row>
    <row r="20" spans="1:11" x14ac:dyDescent="0.25">
      <c r="A20" s="176" t="s">
        <v>24</v>
      </c>
      <c r="B20" s="176"/>
      <c r="C20" s="176"/>
      <c r="D20" s="176"/>
      <c r="E20" s="176"/>
      <c r="F20" s="15">
        <v>0.21</v>
      </c>
      <c r="G20" s="177"/>
      <c r="H20" s="177"/>
      <c r="I20" s="177"/>
      <c r="J20" s="177"/>
      <c r="K20" s="1"/>
    </row>
    <row r="21" spans="1:11" x14ac:dyDescent="0.25">
      <c r="A21" s="1"/>
      <c r="B21" s="1"/>
      <c r="C21" s="1"/>
      <c r="D21" s="1"/>
      <c r="E21" s="1"/>
      <c r="F21" s="1"/>
      <c r="G21" s="1"/>
      <c r="H21" s="1"/>
      <c r="I21" s="1"/>
      <c r="J21" s="1"/>
      <c r="K21" s="1"/>
    </row>
  </sheetData>
  <mergeCells count="17">
    <mergeCell ref="A19:J19"/>
    <mergeCell ref="A20:E20"/>
    <mergeCell ref="G20:J20"/>
    <mergeCell ref="B16:F16"/>
    <mergeCell ref="G16:J16"/>
    <mergeCell ref="B17:F17"/>
    <mergeCell ref="G17:J17"/>
    <mergeCell ref="B18:F18"/>
    <mergeCell ref="G18:J18"/>
    <mergeCell ref="A12:B12"/>
    <mergeCell ref="A13:B13"/>
    <mergeCell ref="C13:J13"/>
    <mergeCell ref="G1:J1"/>
    <mergeCell ref="G2:J2"/>
    <mergeCell ref="G3:J3"/>
    <mergeCell ref="A7:J7"/>
    <mergeCell ref="A9:B9"/>
  </mergeCells>
  <pageMargins left="0.78749999999999998" right="0.78749999999999998" top="1.0249999999999999" bottom="1.0249999999999999" header="0.78749999999999998" footer="0.78749999999999998"/>
  <pageSetup paperSize="9" orientation="landscape" horizontalDpi="4294967295" verticalDpi="4294967295" r:id="rId1"/>
  <headerFooter>
    <oddHeader>&amp;C&amp;"Arial,Regular"&amp;10&amp;A</oddHeader>
    <oddFooter>&amp;C&amp;"Arial,Regular"&amp;10Page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
  <sheetViews>
    <sheetView zoomScaleNormal="100" zoomScalePageLayoutView="60" workbookViewId="0">
      <selection activeCell="A9" sqref="A9"/>
    </sheetView>
  </sheetViews>
  <sheetFormatPr defaultRowHeight="15" x14ac:dyDescent="0.25"/>
  <cols>
    <col min="1" max="1" width="12.85546875"/>
    <col min="2" max="2" width="15"/>
    <col min="3" max="4" width="10"/>
    <col min="5" max="5" width="11.5703125"/>
    <col min="6" max="6" width="18.42578125"/>
    <col min="7" max="7" width="11"/>
    <col min="8" max="8" width="14"/>
    <col min="9" max="9" width="11"/>
    <col min="10" max="10" width="14.85546875"/>
    <col min="11" max="11" width="12.42578125"/>
    <col min="12" max="255" width="10"/>
    <col min="256" max="1025" width="11.5703125"/>
  </cols>
  <sheetData>
    <row r="1" spans="1:10" ht="15" customHeight="1" x14ac:dyDescent="0.25">
      <c r="A1" s="178" t="s">
        <v>26</v>
      </c>
      <c r="B1" s="178"/>
      <c r="C1" s="178"/>
      <c r="D1" s="178"/>
      <c r="E1" s="178"/>
      <c r="F1" s="178"/>
      <c r="G1" s="178"/>
      <c r="H1" s="178"/>
      <c r="I1" s="178"/>
      <c r="J1" s="178"/>
    </row>
    <row r="2" spans="1:10" x14ac:dyDescent="0.25">
      <c r="A2" s="17"/>
      <c r="B2" s="17"/>
      <c r="C2" s="17"/>
      <c r="D2" s="17"/>
      <c r="E2" s="17"/>
      <c r="F2" s="17"/>
      <c r="G2" s="17"/>
      <c r="H2" s="17"/>
      <c r="I2" s="17"/>
      <c r="J2" s="17"/>
    </row>
    <row r="3" spans="1:10" x14ac:dyDescent="0.25">
      <c r="A3" s="160" t="s">
        <v>1</v>
      </c>
      <c r="B3" s="160"/>
      <c r="C3" s="11" t="s">
        <v>21</v>
      </c>
      <c r="D3" s="18"/>
      <c r="E3" s="18"/>
      <c r="F3" s="18"/>
      <c r="G3" s="18"/>
      <c r="H3" s="18"/>
      <c r="I3" s="18"/>
      <c r="J3" s="18"/>
    </row>
    <row r="4" spans="1:10" x14ac:dyDescent="0.25">
      <c r="A4" s="1"/>
      <c r="B4" s="1"/>
      <c r="C4" s="11" t="s">
        <v>487</v>
      </c>
      <c r="D4" s="11"/>
      <c r="E4" s="11"/>
      <c r="F4" s="11"/>
      <c r="G4" s="11"/>
      <c r="H4" s="11"/>
      <c r="I4" s="11"/>
      <c r="J4" s="11"/>
    </row>
    <row r="5" spans="1:10" x14ac:dyDescent="0.25">
      <c r="A5" s="1"/>
      <c r="B5" s="1"/>
      <c r="C5" s="11" t="s">
        <v>25</v>
      </c>
      <c r="D5" s="11"/>
      <c r="E5" s="11"/>
      <c r="F5" s="11"/>
      <c r="G5" s="11"/>
      <c r="H5" s="11"/>
      <c r="I5" s="11"/>
      <c r="J5" s="11"/>
    </row>
    <row r="6" spans="1:10" x14ac:dyDescent="0.25">
      <c r="A6" s="160" t="s">
        <v>2</v>
      </c>
      <c r="B6" s="160"/>
      <c r="C6" s="19" t="s">
        <v>3</v>
      </c>
      <c r="D6" s="19"/>
      <c r="E6" s="19"/>
      <c r="F6" s="19"/>
      <c r="G6" s="19"/>
      <c r="H6" s="19"/>
      <c r="I6" s="19"/>
      <c r="J6" s="19"/>
    </row>
    <row r="7" spans="1:10" x14ac:dyDescent="0.25">
      <c r="A7" s="160" t="s">
        <v>4</v>
      </c>
      <c r="B7" s="160"/>
      <c r="C7" s="4" t="str">
        <f>Koptame!C11</f>
        <v>Brīvzemnieku pagasta, Alojas novadā</v>
      </c>
      <c r="D7" s="4"/>
      <c r="E7" s="4"/>
      <c r="F7" s="4"/>
      <c r="G7" s="4"/>
      <c r="H7" s="4"/>
      <c r="I7" s="4"/>
      <c r="J7" s="4"/>
    </row>
    <row r="8" spans="1:10" x14ac:dyDescent="0.25">
      <c r="A8" s="160"/>
      <c r="B8" s="160"/>
      <c r="C8" s="4" t="str">
        <f>Koptame!C12</f>
        <v>Pirmskolas izglītības telpu grupa</v>
      </c>
      <c r="D8" s="4"/>
      <c r="E8" s="4"/>
      <c r="F8" s="4"/>
      <c r="G8" s="4"/>
      <c r="H8" s="4"/>
      <c r="I8" s="4"/>
      <c r="J8" s="4"/>
    </row>
    <row r="9" spans="1:10" x14ac:dyDescent="0.25">
      <c r="A9" s="20"/>
      <c r="B9" s="20"/>
      <c r="C9" s="179" t="s">
        <v>27</v>
      </c>
      <c r="D9" s="179"/>
      <c r="E9" s="179"/>
      <c r="F9" s="21"/>
      <c r="G9" s="20"/>
      <c r="H9" s="20"/>
      <c r="I9" s="20"/>
      <c r="J9" s="20"/>
    </row>
    <row r="10" spans="1:10" ht="15.75" thickBot="1" x14ac:dyDescent="0.3">
      <c r="A10" s="20"/>
      <c r="B10" s="20"/>
      <c r="C10" s="179" t="s">
        <v>28</v>
      </c>
      <c r="D10" s="179"/>
      <c r="E10" s="179"/>
      <c r="F10" s="21"/>
      <c r="G10" s="20"/>
      <c r="H10" s="20"/>
      <c r="I10" s="20"/>
      <c r="J10" s="20"/>
    </row>
    <row r="11" spans="1:10" ht="15" customHeight="1" thickBot="1" x14ac:dyDescent="0.3">
      <c r="A11" s="180" t="s">
        <v>29</v>
      </c>
      <c r="B11" s="182" t="s">
        <v>30</v>
      </c>
      <c r="C11" s="182"/>
      <c r="D11" s="182"/>
      <c r="E11" s="182"/>
      <c r="F11" s="180" t="s">
        <v>31</v>
      </c>
      <c r="G11" s="183" t="s">
        <v>32</v>
      </c>
      <c r="H11" s="183"/>
      <c r="I11" s="183"/>
      <c r="J11" s="180" t="s">
        <v>33</v>
      </c>
    </row>
    <row r="12" spans="1:10" ht="15.75" thickBot="1" x14ac:dyDescent="0.3">
      <c r="A12" s="181"/>
      <c r="B12" s="183"/>
      <c r="C12" s="183"/>
      <c r="D12" s="183"/>
      <c r="E12" s="183"/>
      <c r="F12" s="181"/>
      <c r="G12" s="22" t="s">
        <v>34</v>
      </c>
      <c r="H12" s="22" t="s">
        <v>35</v>
      </c>
      <c r="I12" s="22" t="s">
        <v>36</v>
      </c>
      <c r="J12" s="181"/>
    </row>
    <row r="13" spans="1:10" ht="15" customHeight="1" x14ac:dyDescent="0.25">
      <c r="A13" s="60">
        <v>1</v>
      </c>
      <c r="B13" s="184" t="s">
        <v>37</v>
      </c>
      <c r="C13" s="184"/>
      <c r="D13" s="184"/>
      <c r="E13" s="184"/>
      <c r="F13" s="61"/>
      <c r="G13" s="61"/>
      <c r="H13" s="61"/>
      <c r="I13" s="61"/>
      <c r="J13" s="61"/>
    </row>
    <row r="14" spans="1:10" ht="15" customHeight="1" x14ac:dyDescent="0.25">
      <c r="A14" s="62">
        <v>2</v>
      </c>
      <c r="B14" s="185" t="s">
        <v>38</v>
      </c>
      <c r="C14" s="185"/>
      <c r="D14" s="185"/>
      <c r="E14" s="185"/>
      <c r="F14" s="62"/>
      <c r="G14" s="62"/>
      <c r="H14" s="62"/>
      <c r="I14" s="62"/>
      <c r="J14" s="62"/>
    </row>
    <row r="15" spans="1:10" ht="15" customHeight="1" x14ac:dyDescent="0.25">
      <c r="A15" s="62">
        <v>3</v>
      </c>
      <c r="B15" s="185" t="s">
        <v>39</v>
      </c>
      <c r="C15" s="185"/>
      <c r="D15" s="185"/>
      <c r="E15" s="185"/>
      <c r="F15" s="63"/>
      <c r="G15" s="63"/>
      <c r="H15" s="63"/>
      <c r="I15" s="63"/>
      <c r="J15" s="63"/>
    </row>
    <row r="16" spans="1:10" ht="15" customHeight="1" x14ac:dyDescent="0.25">
      <c r="A16" s="62">
        <v>4</v>
      </c>
      <c r="B16" s="185" t="s">
        <v>40</v>
      </c>
      <c r="C16" s="185"/>
      <c r="D16" s="185"/>
      <c r="E16" s="185"/>
      <c r="F16" s="63"/>
      <c r="G16" s="63"/>
      <c r="H16" s="63"/>
      <c r="I16" s="63"/>
      <c r="J16" s="63"/>
    </row>
    <row r="17" spans="1:10" ht="30.75" customHeight="1" x14ac:dyDescent="0.25">
      <c r="A17" s="62">
        <v>5</v>
      </c>
      <c r="B17" s="185" t="s">
        <v>41</v>
      </c>
      <c r="C17" s="185"/>
      <c r="D17" s="185"/>
      <c r="E17" s="185"/>
      <c r="F17" s="63"/>
      <c r="G17" s="63"/>
      <c r="H17" s="63"/>
      <c r="I17" s="63"/>
      <c r="J17" s="63"/>
    </row>
    <row r="18" spans="1:10" ht="15" customHeight="1" x14ac:dyDescent="0.25">
      <c r="A18" s="62">
        <v>6</v>
      </c>
      <c r="B18" s="185" t="s">
        <v>42</v>
      </c>
      <c r="C18" s="185"/>
      <c r="D18" s="185"/>
      <c r="E18" s="185"/>
      <c r="F18" s="63"/>
      <c r="G18" s="63"/>
      <c r="H18" s="63"/>
      <c r="I18" s="63"/>
      <c r="J18" s="63"/>
    </row>
    <row r="19" spans="1:10" ht="15" customHeight="1" x14ac:dyDescent="0.25">
      <c r="A19" s="62">
        <v>7</v>
      </c>
      <c r="B19" s="185" t="s">
        <v>43</v>
      </c>
      <c r="C19" s="185"/>
      <c r="D19" s="185"/>
      <c r="E19" s="185"/>
      <c r="F19" s="63"/>
      <c r="G19" s="63"/>
      <c r="H19" s="63"/>
      <c r="I19" s="63"/>
      <c r="J19" s="63"/>
    </row>
    <row r="20" spans="1:10" ht="15" customHeight="1" x14ac:dyDescent="0.25">
      <c r="A20" s="62">
        <v>8</v>
      </c>
      <c r="B20" s="185" t="s">
        <v>44</v>
      </c>
      <c r="C20" s="185"/>
      <c r="D20" s="185"/>
      <c r="E20" s="185"/>
      <c r="F20" s="62"/>
      <c r="G20" s="63"/>
      <c r="H20" s="62"/>
      <c r="I20" s="62"/>
      <c r="J20" s="63"/>
    </row>
    <row r="21" spans="1:10" ht="15" customHeight="1" x14ac:dyDescent="0.25">
      <c r="A21" s="62">
        <v>9</v>
      </c>
      <c r="B21" s="185" t="s">
        <v>45</v>
      </c>
      <c r="C21" s="185"/>
      <c r="D21" s="185"/>
      <c r="E21" s="185"/>
      <c r="F21" s="63"/>
      <c r="G21" s="63"/>
      <c r="H21" s="63"/>
      <c r="I21" s="63"/>
      <c r="J21" s="63"/>
    </row>
    <row r="22" spans="1:10" ht="15" customHeight="1" x14ac:dyDescent="0.25">
      <c r="A22" s="62">
        <v>10</v>
      </c>
      <c r="B22" s="185" t="s">
        <v>46</v>
      </c>
      <c r="C22" s="185"/>
      <c r="D22" s="185"/>
      <c r="E22" s="185"/>
      <c r="F22" s="63"/>
      <c r="G22" s="63"/>
      <c r="H22" s="63"/>
      <c r="I22" s="63"/>
      <c r="J22" s="63"/>
    </row>
    <row r="23" spans="1:10" x14ac:dyDescent="0.25">
      <c r="A23" s="186" t="s">
        <v>23</v>
      </c>
      <c r="B23" s="186"/>
      <c r="C23" s="186"/>
      <c r="D23" s="186"/>
      <c r="E23" s="186"/>
      <c r="F23" s="64"/>
      <c r="G23" s="64"/>
      <c r="H23" s="64"/>
      <c r="I23" s="64"/>
      <c r="J23" s="64"/>
    </row>
    <row r="24" spans="1:10" x14ac:dyDescent="0.25">
      <c r="A24" s="187" t="s">
        <v>47</v>
      </c>
      <c r="B24" s="187"/>
      <c r="C24" s="187"/>
      <c r="D24" s="187"/>
      <c r="E24" s="65"/>
      <c r="F24" s="66"/>
      <c r="G24" s="20"/>
      <c r="H24" s="20"/>
      <c r="I24" s="20"/>
      <c r="J24" s="20"/>
    </row>
    <row r="25" spans="1:10" x14ac:dyDescent="0.25">
      <c r="A25" s="187" t="s">
        <v>48</v>
      </c>
      <c r="B25" s="187"/>
      <c r="C25" s="187"/>
      <c r="D25" s="187"/>
      <c r="E25" s="187"/>
      <c r="F25" s="66"/>
      <c r="G25" s="20"/>
      <c r="H25" s="20"/>
      <c r="I25" s="20"/>
      <c r="J25" s="20"/>
    </row>
    <row r="26" spans="1:10" x14ac:dyDescent="0.25">
      <c r="A26" s="187" t="s">
        <v>49</v>
      </c>
      <c r="B26" s="187"/>
      <c r="C26" s="187"/>
      <c r="D26" s="187"/>
      <c r="E26" s="65"/>
      <c r="F26" s="67"/>
      <c r="G26" s="20"/>
      <c r="H26" s="20"/>
      <c r="I26" s="20"/>
      <c r="J26" s="20"/>
    </row>
    <row r="27" spans="1:10" x14ac:dyDescent="0.25">
      <c r="A27" s="188" t="s">
        <v>50</v>
      </c>
      <c r="B27" s="188"/>
      <c r="C27" s="188"/>
      <c r="D27" s="188"/>
      <c r="E27" s="188"/>
      <c r="F27" s="67"/>
      <c r="G27" s="20"/>
      <c r="H27" s="20"/>
      <c r="I27" s="20"/>
      <c r="J27" s="20"/>
    </row>
  </sheetData>
  <mergeCells count="27">
    <mergeCell ref="A26:D26"/>
    <mergeCell ref="A27:E27"/>
    <mergeCell ref="B21:E21"/>
    <mergeCell ref="B22:E22"/>
    <mergeCell ref="A23:E23"/>
    <mergeCell ref="A24:D24"/>
    <mergeCell ref="A25:E25"/>
    <mergeCell ref="B16:E16"/>
    <mergeCell ref="B17:E17"/>
    <mergeCell ref="B18:E18"/>
    <mergeCell ref="B19:E19"/>
    <mergeCell ref="B20:E20"/>
    <mergeCell ref="G11:I11"/>
    <mergeCell ref="J11:J12"/>
    <mergeCell ref="B13:E13"/>
    <mergeCell ref="B14:E14"/>
    <mergeCell ref="B15:E15"/>
    <mergeCell ref="C9:E9"/>
    <mergeCell ref="C10:E10"/>
    <mergeCell ref="A11:A12"/>
    <mergeCell ref="B11:E12"/>
    <mergeCell ref="F11:F12"/>
    <mergeCell ref="A1:J1"/>
    <mergeCell ref="A3:B3"/>
    <mergeCell ref="A6:B6"/>
    <mergeCell ref="A7:B7"/>
    <mergeCell ref="A8:B8"/>
  </mergeCells>
  <pageMargins left="0.78749999999999998" right="0.78749999999999998" top="1.0249999999999999" bottom="1.0249999999999999" header="0.78749999999999998" footer="0.78749999999999998"/>
  <pageSetup paperSize="9" orientation="landscape" horizontalDpi="4294967295" verticalDpi="4294967295" r:id="rId1"/>
  <headerFooter>
    <oddHeader>&amp;C&amp;"Arial,Regular"&amp;10&amp;A</oddHeader>
    <oddFooter>&amp;C&amp;"Arial,Regular"&amp;10Page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63"/>
  <sheetViews>
    <sheetView zoomScaleNormal="100" zoomScalePageLayoutView="60" workbookViewId="0">
      <selection activeCell="C4" sqref="C4:O4"/>
    </sheetView>
  </sheetViews>
  <sheetFormatPr defaultRowHeight="15" x14ac:dyDescent="0.25"/>
  <cols>
    <col min="1" max="1" width="7.28515625"/>
    <col min="2" max="2" width="38.28515625"/>
    <col min="3" max="3" width="6.85546875"/>
    <col min="4" max="4" width="9.7109375"/>
    <col min="5" max="5" width="6.7109375"/>
    <col min="6" max="6" width="9.28515625"/>
    <col min="7" max="7" width="7.85546875"/>
    <col min="8" max="8" width="8.5703125"/>
    <col min="9" max="9" width="8.28515625"/>
    <col min="10" max="10" width="10"/>
    <col min="11" max="11" width="9.5703125"/>
    <col min="12" max="13" width="10.85546875"/>
    <col min="14" max="14" width="9.5703125"/>
    <col min="15" max="15" width="12.140625"/>
    <col min="16" max="256" width="10.140625"/>
    <col min="257" max="1025" width="11.5703125"/>
  </cols>
  <sheetData>
    <row r="1" spans="1:15" ht="17.25" customHeight="1" x14ac:dyDescent="0.25">
      <c r="A1" s="162" t="s">
        <v>51</v>
      </c>
      <c r="B1" s="162"/>
      <c r="C1" s="162"/>
      <c r="D1" s="162"/>
      <c r="E1" s="162"/>
      <c r="F1" s="162"/>
      <c r="G1" s="162"/>
      <c r="H1" s="162"/>
      <c r="I1" s="162"/>
      <c r="J1" s="162"/>
      <c r="K1" s="162"/>
      <c r="L1" s="162"/>
      <c r="M1" s="162"/>
      <c r="N1" s="162"/>
      <c r="O1" s="162"/>
    </row>
    <row r="2" spans="1:15" x14ac:dyDescent="0.25">
      <c r="A2" s="190" t="s">
        <v>37</v>
      </c>
      <c r="B2" s="190"/>
      <c r="C2" s="190"/>
      <c r="D2" s="190"/>
      <c r="E2" s="190"/>
      <c r="F2" s="190"/>
      <c r="G2" s="190"/>
      <c r="H2" s="190"/>
      <c r="I2" s="190"/>
      <c r="J2" s="190"/>
      <c r="K2" s="190"/>
      <c r="L2" s="190"/>
      <c r="M2" s="190"/>
      <c r="N2" s="190"/>
      <c r="O2" s="190"/>
    </row>
    <row r="3" spans="1:15" x14ac:dyDescent="0.25">
      <c r="A3" s="191" t="s">
        <v>52</v>
      </c>
      <c r="B3" s="191"/>
      <c r="C3" s="191"/>
      <c r="D3" s="191"/>
      <c r="E3" s="191"/>
      <c r="F3" s="191"/>
      <c r="G3" s="191"/>
      <c r="H3" s="191"/>
      <c r="I3" s="191"/>
      <c r="J3" s="191"/>
      <c r="K3" s="191"/>
      <c r="L3" s="191"/>
      <c r="M3" s="191"/>
      <c r="N3" s="191"/>
      <c r="O3" s="191"/>
    </row>
    <row r="4" spans="1:15" ht="17.25" customHeight="1" x14ac:dyDescent="0.25">
      <c r="A4" s="160" t="s">
        <v>1</v>
      </c>
      <c r="B4" s="160"/>
      <c r="C4" s="192" t="str">
        <f>Koptame!C9</f>
        <v>Lietošanas mērķa maiņa telpu grupai ar pārbūvi un teritorijas labiekārtojumu</v>
      </c>
      <c r="D4" s="192"/>
      <c r="E4" s="192"/>
      <c r="F4" s="192"/>
      <c r="G4" s="192"/>
      <c r="H4" s="192"/>
      <c r="I4" s="192"/>
      <c r="J4" s="192"/>
      <c r="K4" s="192"/>
      <c r="L4" s="192"/>
      <c r="M4" s="192"/>
      <c r="N4" s="192"/>
      <c r="O4" s="192"/>
    </row>
    <row r="5" spans="1:15" ht="14.25" customHeight="1" x14ac:dyDescent="0.25">
      <c r="A5" s="1"/>
      <c r="B5" s="1"/>
      <c r="C5" s="11" t="s">
        <v>487</v>
      </c>
      <c r="D5" s="11"/>
      <c r="E5" s="11"/>
      <c r="F5" s="11"/>
      <c r="G5" s="11"/>
      <c r="H5" s="11"/>
      <c r="I5" s="11"/>
      <c r="J5" s="11"/>
      <c r="K5" s="11"/>
      <c r="L5" s="11"/>
      <c r="M5" s="11"/>
      <c r="N5" s="11"/>
      <c r="O5" s="11"/>
    </row>
    <row r="6" spans="1:15" x14ac:dyDescent="0.25">
      <c r="A6" s="1"/>
      <c r="B6" s="1"/>
      <c r="C6" s="11" t="s">
        <v>25</v>
      </c>
      <c r="D6" s="11"/>
      <c r="E6" s="11"/>
      <c r="F6" s="11"/>
      <c r="G6" s="11"/>
      <c r="H6" s="11"/>
      <c r="I6" s="11"/>
      <c r="J6" s="11"/>
      <c r="K6" s="11"/>
      <c r="L6" s="11"/>
      <c r="M6" s="11"/>
      <c r="N6" s="11"/>
      <c r="O6" s="11"/>
    </row>
    <row r="7" spans="1:15" ht="12.6" customHeight="1" x14ac:dyDescent="0.25">
      <c r="A7" s="160" t="s">
        <v>2</v>
      </c>
      <c r="B7" s="160"/>
      <c r="C7" s="189" t="s">
        <v>3</v>
      </c>
      <c r="D7" s="189"/>
      <c r="E7" s="189"/>
      <c r="F7" s="189"/>
      <c r="G7" s="189"/>
      <c r="H7" s="189"/>
      <c r="I7" s="189"/>
      <c r="J7" s="189"/>
      <c r="K7" s="189"/>
      <c r="L7" s="189"/>
      <c r="M7" s="189"/>
      <c r="N7" s="189"/>
      <c r="O7" s="189"/>
    </row>
    <row r="8" spans="1:15" ht="12.6" customHeight="1" x14ac:dyDescent="0.25">
      <c r="A8" s="1"/>
      <c r="B8" s="1"/>
      <c r="C8" s="1"/>
      <c r="D8" s="1"/>
      <c r="E8" s="1"/>
      <c r="F8" s="1"/>
      <c r="G8" s="1"/>
      <c r="H8" s="1"/>
      <c r="I8" s="1"/>
      <c r="J8" s="1"/>
      <c r="K8" s="1"/>
      <c r="L8" s="160"/>
      <c r="M8" s="160"/>
      <c r="N8" s="160"/>
      <c r="O8" s="160"/>
    </row>
    <row r="9" spans="1:15" ht="12.75" customHeight="1" x14ac:dyDescent="0.25">
      <c r="A9" s="193" t="s">
        <v>53</v>
      </c>
      <c r="B9" s="194" t="s">
        <v>54</v>
      </c>
      <c r="C9" s="194" t="s">
        <v>55</v>
      </c>
      <c r="D9" s="194" t="s">
        <v>56</v>
      </c>
      <c r="E9" s="195" t="s">
        <v>57</v>
      </c>
      <c r="F9" s="195"/>
      <c r="G9" s="195"/>
      <c r="H9" s="195"/>
      <c r="I9" s="195"/>
      <c r="J9" s="195"/>
      <c r="K9" s="195" t="s">
        <v>58</v>
      </c>
      <c r="L9" s="195"/>
      <c r="M9" s="195"/>
      <c r="N9" s="195"/>
      <c r="O9" s="195"/>
    </row>
    <row r="10" spans="1:15" ht="51" x14ac:dyDescent="0.25">
      <c r="A10" s="193"/>
      <c r="B10" s="194"/>
      <c r="C10" s="194"/>
      <c r="D10" s="194"/>
      <c r="E10" s="24" t="s">
        <v>59</v>
      </c>
      <c r="F10" s="24" t="s">
        <v>60</v>
      </c>
      <c r="G10" s="24" t="s">
        <v>61</v>
      </c>
      <c r="H10" s="24" t="s">
        <v>35</v>
      </c>
      <c r="I10" s="24" t="s">
        <v>36</v>
      </c>
      <c r="J10" s="24" t="s">
        <v>23</v>
      </c>
      <c r="K10" s="24" t="s">
        <v>62</v>
      </c>
      <c r="L10" s="24" t="s">
        <v>34</v>
      </c>
      <c r="M10" s="24" t="s">
        <v>35</v>
      </c>
      <c r="N10" s="24" t="s">
        <v>63</v>
      </c>
      <c r="O10" s="25" t="s">
        <v>64</v>
      </c>
    </row>
    <row r="11" spans="1:15" ht="12.6" customHeight="1" x14ac:dyDescent="0.25">
      <c r="A11" s="26">
        <v>1</v>
      </c>
      <c r="B11" s="27">
        <v>2</v>
      </c>
      <c r="C11" s="27">
        <v>3</v>
      </c>
      <c r="D11" s="27">
        <v>4</v>
      </c>
      <c r="E11" s="27">
        <v>5</v>
      </c>
      <c r="F11" s="27">
        <v>6</v>
      </c>
      <c r="G11" s="27">
        <v>7</v>
      </c>
      <c r="H11" s="27">
        <v>8</v>
      </c>
      <c r="I11" s="27">
        <v>9</v>
      </c>
      <c r="J11" s="27">
        <v>10</v>
      </c>
      <c r="K11" s="27">
        <v>11</v>
      </c>
      <c r="L11" s="27">
        <v>12</v>
      </c>
      <c r="M11" s="27">
        <v>13</v>
      </c>
      <c r="N11" s="27">
        <v>14</v>
      </c>
      <c r="O11" s="28">
        <v>15</v>
      </c>
    </row>
    <row r="12" spans="1:15" ht="15" customHeight="1" x14ac:dyDescent="0.25">
      <c r="A12" s="68"/>
      <c r="B12" s="196" t="s">
        <v>37</v>
      </c>
      <c r="C12" s="196"/>
      <c r="D12" s="196"/>
      <c r="E12" s="196"/>
      <c r="F12" s="196"/>
      <c r="G12" s="196"/>
      <c r="H12" s="196"/>
      <c r="I12" s="196"/>
      <c r="J12" s="196"/>
      <c r="K12" s="196"/>
      <c r="L12" s="196"/>
      <c r="M12" s="196"/>
      <c r="N12" s="196"/>
      <c r="O12" s="196"/>
    </row>
    <row r="13" spans="1:15" x14ac:dyDescent="0.25">
      <c r="A13" s="69" t="s">
        <v>65</v>
      </c>
      <c r="B13" s="70" t="s">
        <v>66</v>
      </c>
      <c r="C13" s="71"/>
      <c r="D13" s="71"/>
      <c r="E13" s="71"/>
      <c r="F13" s="71"/>
      <c r="G13" s="71"/>
      <c r="H13" s="71"/>
      <c r="I13" s="71"/>
      <c r="J13" s="71"/>
      <c r="K13" s="71"/>
      <c r="L13" s="71"/>
      <c r="M13" s="71"/>
      <c r="N13" s="71"/>
      <c r="O13" s="71"/>
    </row>
    <row r="14" spans="1:15" x14ac:dyDescent="0.25">
      <c r="A14" s="69" t="s">
        <v>67</v>
      </c>
      <c r="B14" s="72" t="s">
        <v>68</v>
      </c>
      <c r="C14" s="73" t="s">
        <v>69</v>
      </c>
      <c r="D14" s="73">
        <v>1</v>
      </c>
      <c r="E14" s="73"/>
      <c r="F14" s="73"/>
      <c r="G14" s="73"/>
      <c r="H14" s="73"/>
      <c r="I14" s="73"/>
      <c r="J14" s="73"/>
      <c r="K14" s="73"/>
      <c r="L14" s="73"/>
      <c r="M14" s="73"/>
      <c r="N14" s="73"/>
      <c r="O14" s="73"/>
    </row>
    <row r="15" spans="1:15" ht="25.5" x14ac:dyDescent="0.25">
      <c r="A15" s="69" t="s">
        <v>70</v>
      </c>
      <c r="B15" s="72" t="s">
        <v>71</v>
      </c>
      <c r="C15" s="73" t="s">
        <v>69</v>
      </c>
      <c r="D15" s="73">
        <v>1</v>
      </c>
      <c r="E15" s="73"/>
      <c r="F15" s="73"/>
      <c r="G15" s="73"/>
      <c r="H15" s="73"/>
      <c r="I15" s="73"/>
      <c r="J15" s="73"/>
      <c r="K15" s="73"/>
      <c r="L15" s="73"/>
      <c r="M15" s="73"/>
      <c r="N15" s="73"/>
      <c r="O15" s="73"/>
    </row>
    <row r="16" spans="1:15" x14ac:dyDescent="0.25">
      <c r="A16" s="69" t="s">
        <v>72</v>
      </c>
      <c r="B16" s="72" t="s">
        <v>73</v>
      </c>
      <c r="C16" s="73" t="s">
        <v>69</v>
      </c>
      <c r="D16" s="73">
        <v>1</v>
      </c>
      <c r="E16" s="73"/>
      <c r="F16" s="73"/>
      <c r="G16" s="73"/>
      <c r="H16" s="73"/>
      <c r="I16" s="73"/>
      <c r="J16" s="73"/>
      <c r="K16" s="73"/>
      <c r="L16" s="73"/>
      <c r="M16" s="73"/>
      <c r="N16" s="73"/>
      <c r="O16" s="73"/>
    </row>
    <row r="17" spans="1:15" x14ac:dyDescent="0.25">
      <c r="A17" s="69" t="s">
        <v>74</v>
      </c>
      <c r="B17" s="70" t="s">
        <v>75</v>
      </c>
      <c r="C17" s="74" t="s">
        <v>76</v>
      </c>
      <c r="D17" s="74">
        <v>310</v>
      </c>
      <c r="E17" s="71"/>
      <c r="F17" s="71"/>
      <c r="G17" s="71"/>
      <c r="H17" s="71"/>
      <c r="I17" s="71"/>
      <c r="J17" s="71"/>
      <c r="K17" s="71"/>
      <c r="L17" s="71"/>
      <c r="M17" s="71"/>
      <c r="N17" s="71"/>
      <c r="O17" s="71"/>
    </row>
    <row r="18" spans="1:15" ht="25.5" x14ac:dyDescent="0.25">
      <c r="A18" s="69" t="s">
        <v>77</v>
      </c>
      <c r="B18" s="72" t="s">
        <v>78</v>
      </c>
      <c r="C18" s="74" t="s">
        <v>76</v>
      </c>
      <c r="D18" s="74">
        <v>310</v>
      </c>
      <c r="E18" s="75"/>
      <c r="F18" s="74"/>
      <c r="G18" s="76"/>
      <c r="H18" s="77"/>
      <c r="I18" s="75"/>
      <c r="J18" s="75"/>
      <c r="K18" s="74"/>
      <c r="L18" s="74"/>
      <c r="M18" s="74"/>
      <c r="N18" s="74"/>
      <c r="O18" s="74"/>
    </row>
    <row r="19" spans="1:15" ht="25.5" x14ac:dyDescent="0.25">
      <c r="A19" s="69" t="s">
        <v>79</v>
      </c>
      <c r="B19" s="72" t="s">
        <v>80</v>
      </c>
      <c r="C19" s="74" t="s">
        <v>81</v>
      </c>
      <c r="D19" s="73">
        <f>310*0.54</f>
        <v>167.4</v>
      </c>
      <c r="E19" s="73"/>
      <c r="F19" s="73"/>
      <c r="G19" s="73"/>
      <c r="H19" s="73"/>
      <c r="I19" s="73"/>
      <c r="J19" s="75"/>
      <c r="K19" s="73"/>
      <c r="L19" s="73"/>
      <c r="M19" s="73"/>
      <c r="N19" s="73"/>
      <c r="O19" s="73"/>
    </row>
    <row r="20" spans="1:15" ht="25.5" x14ac:dyDescent="0.25">
      <c r="A20" s="69" t="s">
        <v>82</v>
      </c>
      <c r="B20" s="78" t="s">
        <v>83</v>
      </c>
      <c r="C20" s="74" t="s">
        <v>81</v>
      </c>
      <c r="D20" s="74">
        <v>93</v>
      </c>
      <c r="E20" s="74"/>
      <c r="F20" s="74"/>
      <c r="G20" s="74"/>
      <c r="H20" s="74"/>
      <c r="I20" s="74"/>
      <c r="J20" s="75"/>
      <c r="K20" s="74"/>
      <c r="L20" s="74"/>
      <c r="M20" s="74"/>
      <c r="N20" s="74"/>
      <c r="O20" s="74"/>
    </row>
    <row r="21" spans="1:15" ht="25.5" x14ac:dyDescent="0.25">
      <c r="A21" s="69" t="s">
        <v>84</v>
      </c>
      <c r="B21" s="78" t="s">
        <v>85</v>
      </c>
      <c r="C21" s="74" t="s">
        <v>81</v>
      </c>
      <c r="D21" s="74">
        <f>D18*0.15*1.15</f>
        <v>53.474999999999994</v>
      </c>
      <c r="E21" s="74"/>
      <c r="F21" s="74"/>
      <c r="G21" s="74"/>
      <c r="H21" s="74"/>
      <c r="I21" s="74"/>
      <c r="J21" s="75"/>
      <c r="K21" s="74"/>
      <c r="L21" s="74"/>
      <c r="M21" s="74"/>
      <c r="N21" s="74"/>
      <c r="O21" s="74"/>
    </row>
    <row r="22" spans="1:15" ht="25.5" x14ac:dyDescent="0.25">
      <c r="A22" s="69" t="s">
        <v>86</v>
      </c>
      <c r="B22" s="78" t="s">
        <v>87</v>
      </c>
      <c r="C22" s="74" t="s">
        <v>76</v>
      </c>
      <c r="D22" s="73">
        <v>310</v>
      </c>
      <c r="E22" s="73"/>
      <c r="F22" s="73"/>
      <c r="G22" s="73"/>
      <c r="H22" s="73"/>
      <c r="I22" s="73"/>
      <c r="J22" s="75"/>
      <c r="K22" s="73"/>
      <c r="L22" s="73"/>
      <c r="M22" s="73"/>
      <c r="N22" s="73"/>
      <c r="O22" s="73"/>
    </row>
    <row r="23" spans="1:15" ht="25.5" x14ac:dyDescent="0.25">
      <c r="A23" s="69" t="s">
        <v>88</v>
      </c>
      <c r="B23" s="72" t="s">
        <v>89</v>
      </c>
      <c r="C23" s="74" t="s">
        <v>76</v>
      </c>
      <c r="D23" s="76">
        <v>310</v>
      </c>
      <c r="E23" s="74"/>
      <c r="F23" s="74"/>
      <c r="G23" s="74"/>
      <c r="H23" s="74"/>
      <c r="I23" s="74"/>
      <c r="J23" s="75"/>
      <c r="K23" s="74"/>
      <c r="L23" s="74"/>
      <c r="M23" s="74"/>
      <c r="N23" s="74"/>
      <c r="O23" s="74"/>
    </row>
    <row r="24" spans="1:15" x14ac:dyDescent="0.25">
      <c r="A24" s="69" t="s">
        <v>90</v>
      </c>
      <c r="B24" s="70" t="s">
        <v>479</v>
      </c>
      <c r="C24" s="79"/>
      <c r="D24" s="79"/>
      <c r="E24" s="79"/>
      <c r="F24" s="79"/>
      <c r="G24" s="79"/>
      <c r="H24" s="79"/>
      <c r="I24" s="79"/>
      <c r="J24" s="79"/>
      <c r="K24" s="79"/>
      <c r="L24" s="79"/>
      <c r="M24" s="79"/>
      <c r="N24" s="79"/>
      <c r="O24" s="79"/>
    </row>
    <row r="25" spans="1:15" x14ac:dyDescent="0.25">
      <c r="A25" s="69" t="s">
        <v>91</v>
      </c>
      <c r="B25" s="72" t="s">
        <v>480</v>
      </c>
      <c r="C25" s="80" t="s">
        <v>76</v>
      </c>
      <c r="D25" s="75">
        <v>66.599999999999994</v>
      </c>
      <c r="E25" s="76"/>
      <c r="F25" s="76"/>
      <c r="G25" s="76"/>
      <c r="H25" s="76"/>
      <c r="I25" s="76"/>
      <c r="J25" s="75"/>
      <c r="K25" s="74"/>
      <c r="L25" s="74"/>
      <c r="M25" s="74"/>
      <c r="N25" s="74"/>
      <c r="O25" s="74"/>
    </row>
    <row r="26" spans="1:15" x14ac:dyDescent="0.25">
      <c r="A26" s="69" t="s">
        <v>92</v>
      </c>
      <c r="B26" s="72" t="s">
        <v>481</v>
      </c>
      <c r="C26" s="80" t="s">
        <v>76</v>
      </c>
      <c r="D26" s="75">
        <v>27.8</v>
      </c>
      <c r="E26" s="76"/>
      <c r="F26" s="76"/>
      <c r="G26" s="76"/>
      <c r="H26" s="76"/>
      <c r="I26" s="76"/>
      <c r="J26" s="75"/>
      <c r="K26" s="74"/>
      <c r="L26" s="74"/>
      <c r="M26" s="74"/>
      <c r="N26" s="74"/>
      <c r="O26" s="74"/>
    </row>
    <row r="27" spans="1:15" x14ac:dyDescent="0.25">
      <c r="A27" s="69" t="s">
        <v>93</v>
      </c>
      <c r="B27" s="72" t="s">
        <v>482</v>
      </c>
      <c r="C27" s="80" t="s">
        <v>76</v>
      </c>
      <c r="D27" s="75">
        <v>72.7</v>
      </c>
      <c r="E27" s="76"/>
      <c r="F27" s="76"/>
      <c r="G27" s="76"/>
      <c r="H27" s="76"/>
      <c r="I27" s="76"/>
      <c r="J27" s="75"/>
      <c r="K27" s="74"/>
      <c r="L27" s="74"/>
      <c r="M27" s="74"/>
      <c r="N27" s="74"/>
      <c r="O27" s="74"/>
    </row>
    <row r="28" spans="1:15" x14ac:dyDescent="0.25">
      <c r="A28" s="69" t="s">
        <v>94</v>
      </c>
      <c r="B28" s="72" t="s">
        <v>483</v>
      </c>
      <c r="C28" s="80" t="s">
        <v>76</v>
      </c>
      <c r="D28" s="75">
        <v>25</v>
      </c>
      <c r="E28" s="76"/>
      <c r="F28" s="76"/>
      <c r="G28" s="76"/>
      <c r="H28" s="76"/>
      <c r="I28" s="76"/>
      <c r="J28" s="75"/>
      <c r="K28" s="74"/>
      <c r="L28" s="74"/>
      <c r="M28" s="74"/>
      <c r="N28" s="74"/>
      <c r="O28" s="74"/>
    </row>
    <row r="29" spans="1:15" x14ac:dyDescent="0.25">
      <c r="A29" s="69" t="s">
        <v>470</v>
      </c>
      <c r="B29" s="72" t="s">
        <v>484</v>
      </c>
      <c r="C29" s="80" t="s">
        <v>76</v>
      </c>
      <c r="D29" s="75">
        <v>47.6</v>
      </c>
      <c r="E29" s="76"/>
      <c r="F29" s="76"/>
      <c r="G29" s="76"/>
      <c r="H29" s="76"/>
      <c r="I29" s="76"/>
      <c r="J29" s="75"/>
      <c r="K29" s="74"/>
      <c r="L29" s="74"/>
      <c r="M29" s="74"/>
      <c r="N29" s="74"/>
      <c r="O29" s="74"/>
    </row>
    <row r="30" spans="1:15" ht="24.75" customHeight="1" x14ac:dyDescent="0.25">
      <c r="A30" s="69" t="s">
        <v>471</v>
      </c>
      <c r="B30" s="72" t="s">
        <v>102</v>
      </c>
      <c r="C30" s="74" t="s">
        <v>76</v>
      </c>
      <c r="D30" s="74">
        <v>239.7</v>
      </c>
      <c r="E30" s="74"/>
      <c r="F30" s="76"/>
      <c r="G30" s="74"/>
      <c r="H30" s="71"/>
      <c r="I30" s="74"/>
      <c r="J30" s="75"/>
      <c r="K30" s="74"/>
      <c r="L30" s="74"/>
      <c r="M30" s="74"/>
      <c r="N30" s="74"/>
      <c r="O30" s="74"/>
    </row>
    <row r="31" spans="1:15" ht="38.25" customHeight="1" x14ac:dyDescent="0.25">
      <c r="A31" s="69" t="s">
        <v>472</v>
      </c>
      <c r="B31" s="72" t="s">
        <v>80</v>
      </c>
      <c r="C31" s="74" t="s">
        <v>81</v>
      </c>
      <c r="D31" s="73">
        <f>D30*0.54</f>
        <v>129.43799999999999</v>
      </c>
      <c r="E31" s="73"/>
      <c r="F31" s="73"/>
      <c r="G31" s="73"/>
      <c r="H31" s="73"/>
      <c r="I31" s="73"/>
      <c r="J31" s="75"/>
      <c r="K31" s="73"/>
      <c r="L31" s="73"/>
      <c r="M31" s="73"/>
      <c r="N31" s="73"/>
      <c r="O31" s="73"/>
    </row>
    <row r="32" spans="1:15" ht="28.15" customHeight="1" x14ac:dyDescent="0.25">
      <c r="A32" s="69" t="s">
        <v>473</v>
      </c>
      <c r="B32" s="78" t="s">
        <v>83</v>
      </c>
      <c r="C32" s="74" t="s">
        <v>81</v>
      </c>
      <c r="D32" s="74">
        <f>D30*0.3*1.1</f>
        <v>79.100999999999999</v>
      </c>
      <c r="E32" s="74"/>
      <c r="F32" s="74"/>
      <c r="G32" s="74"/>
      <c r="H32" s="74"/>
      <c r="I32" s="74"/>
      <c r="J32" s="75"/>
      <c r="K32" s="74"/>
      <c r="L32" s="74"/>
      <c r="M32" s="74"/>
      <c r="N32" s="74"/>
      <c r="O32" s="74"/>
    </row>
    <row r="33" spans="1:15" ht="25.5" x14ac:dyDescent="0.25">
      <c r="A33" s="69" t="s">
        <v>474</v>
      </c>
      <c r="B33" s="78" t="s">
        <v>105</v>
      </c>
      <c r="C33" s="74" t="s">
        <v>81</v>
      </c>
      <c r="D33" s="74">
        <f>D30*0.2*1.15</f>
        <v>55.130999999999993</v>
      </c>
      <c r="E33" s="74"/>
      <c r="F33" s="74"/>
      <c r="G33" s="74"/>
      <c r="H33" s="74"/>
      <c r="I33" s="74"/>
      <c r="J33" s="75"/>
      <c r="K33" s="74"/>
      <c r="L33" s="74"/>
      <c r="M33" s="74"/>
      <c r="N33" s="74"/>
      <c r="O33" s="74"/>
    </row>
    <row r="34" spans="1:15" x14ac:dyDescent="0.25">
      <c r="A34" s="80">
        <v>4</v>
      </c>
      <c r="B34" s="70" t="s">
        <v>106</v>
      </c>
      <c r="C34" s="71"/>
      <c r="D34" s="71"/>
      <c r="E34" s="71"/>
      <c r="F34" s="80"/>
      <c r="G34" s="71"/>
      <c r="H34" s="71"/>
      <c r="I34" s="71"/>
      <c r="J34" s="75"/>
      <c r="K34" s="71"/>
      <c r="L34" s="71"/>
      <c r="M34" s="71"/>
      <c r="N34" s="71"/>
      <c r="O34" s="71"/>
    </row>
    <row r="35" spans="1:15" ht="43.15" customHeight="1" x14ac:dyDescent="0.25">
      <c r="A35" s="69" t="s">
        <v>96</v>
      </c>
      <c r="B35" s="81" t="s">
        <v>108</v>
      </c>
      <c r="C35" s="82" t="s">
        <v>109</v>
      </c>
      <c r="D35" s="83">
        <v>138</v>
      </c>
      <c r="E35" s="83"/>
      <c r="F35" s="83"/>
      <c r="G35" s="83"/>
      <c r="H35" s="83"/>
      <c r="I35" s="83"/>
      <c r="J35" s="83"/>
      <c r="K35" s="83"/>
      <c r="L35" s="83"/>
      <c r="M35" s="83"/>
      <c r="N35" s="83"/>
      <c r="O35" s="83"/>
    </row>
    <row r="36" spans="1:15" x14ac:dyDescent="0.25">
      <c r="A36" s="84" t="s">
        <v>97</v>
      </c>
      <c r="B36" s="81" t="s">
        <v>111</v>
      </c>
      <c r="C36" s="82" t="s">
        <v>81</v>
      </c>
      <c r="D36" s="83">
        <v>2</v>
      </c>
      <c r="E36" s="74"/>
      <c r="F36" s="74"/>
      <c r="G36" s="74"/>
      <c r="H36" s="74"/>
      <c r="I36" s="74"/>
      <c r="J36" s="75"/>
      <c r="K36" s="74"/>
      <c r="L36" s="74"/>
      <c r="M36" s="74"/>
      <c r="N36" s="74"/>
      <c r="O36" s="74"/>
    </row>
    <row r="37" spans="1:15" ht="26.25" customHeight="1" x14ac:dyDescent="0.25">
      <c r="A37" s="69" t="s">
        <v>98</v>
      </c>
      <c r="B37" s="81" t="s">
        <v>113</v>
      </c>
      <c r="C37" s="82" t="s">
        <v>114</v>
      </c>
      <c r="D37" s="83">
        <v>44</v>
      </c>
      <c r="E37" s="83"/>
      <c r="F37" s="83"/>
      <c r="G37" s="83"/>
      <c r="H37" s="83"/>
      <c r="I37" s="83"/>
      <c r="J37" s="83"/>
      <c r="K37" s="83"/>
      <c r="L37" s="83"/>
      <c r="M37" s="83"/>
      <c r="N37" s="83"/>
      <c r="O37" s="83"/>
    </row>
    <row r="38" spans="1:15" ht="26.25" customHeight="1" x14ac:dyDescent="0.25">
      <c r="A38" s="84" t="s">
        <v>99</v>
      </c>
      <c r="B38" s="81" t="s">
        <v>116</v>
      </c>
      <c r="C38" s="82" t="s">
        <v>114</v>
      </c>
      <c r="D38" s="83">
        <v>8</v>
      </c>
      <c r="E38" s="83"/>
      <c r="F38" s="83"/>
      <c r="G38" s="83"/>
      <c r="H38" s="83"/>
      <c r="I38" s="83"/>
      <c r="J38" s="83"/>
      <c r="K38" s="83"/>
      <c r="L38" s="83"/>
      <c r="M38" s="83"/>
      <c r="N38" s="83"/>
      <c r="O38" s="83"/>
    </row>
    <row r="39" spans="1:15" ht="26.25" customHeight="1" x14ac:dyDescent="0.25">
      <c r="A39" s="69" t="s">
        <v>100</v>
      </c>
      <c r="B39" s="81" t="s">
        <v>118</v>
      </c>
      <c r="C39" s="82" t="s">
        <v>81</v>
      </c>
      <c r="D39" s="83">
        <v>4.2</v>
      </c>
      <c r="E39" s="83"/>
      <c r="F39" s="83"/>
      <c r="G39" s="83"/>
      <c r="H39" s="83"/>
      <c r="I39" s="83"/>
      <c r="J39" s="83"/>
      <c r="K39" s="83"/>
      <c r="L39" s="83"/>
      <c r="M39" s="83"/>
      <c r="N39" s="83"/>
      <c r="O39" s="83"/>
    </row>
    <row r="40" spans="1:15" ht="26.25" customHeight="1" x14ac:dyDescent="0.25">
      <c r="A40" s="84" t="s">
        <v>101</v>
      </c>
      <c r="B40" s="81" t="s">
        <v>120</v>
      </c>
      <c r="C40" s="82" t="s">
        <v>81</v>
      </c>
      <c r="D40" s="83">
        <v>15</v>
      </c>
      <c r="E40" s="83"/>
      <c r="F40" s="83"/>
      <c r="G40" s="83"/>
      <c r="H40" s="82"/>
      <c r="I40" s="83"/>
      <c r="J40" s="75"/>
      <c r="K40" s="74"/>
      <c r="L40" s="74"/>
      <c r="M40" s="74"/>
      <c r="N40" s="74"/>
      <c r="O40" s="74"/>
    </row>
    <row r="41" spans="1:15" ht="25.9" customHeight="1" x14ac:dyDescent="0.25">
      <c r="A41" s="69" t="s">
        <v>103</v>
      </c>
      <c r="B41" s="81" t="s">
        <v>122</v>
      </c>
      <c r="C41" s="82" t="s">
        <v>114</v>
      </c>
      <c r="D41" s="85">
        <v>1</v>
      </c>
      <c r="E41" s="83"/>
      <c r="F41" s="83"/>
      <c r="G41" s="83"/>
      <c r="H41" s="83"/>
      <c r="I41" s="83"/>
      <c r="J41" s="75"/>
      <c r="K41" s="74"/>
      <c r="L41" s="74"/>
      <c r="M41" s="74"/>
      <c r="N41" s="74"/>
      <c r="O41" s="74"/>
    </row>
    <row r="42" spans="1:15" ht="26.25" x14ac:dyDescent="0.25">
      <c r="A42" s="84" t="s">
        <v>104</v>
      </c>
      <c r="B42" s="81" t="s">
        <v>124</v>
      </c>
      <c r="C42" s="82" t="s">
        <v>114</v>
      </c>
      <c r="D42" s="85">
        <v>3</v>
      </c>
      <c r="E42" s="83"/>
      <c r="F42" s="83"/>
      <c r="G42" s="83"/>
      <c r="H42" s="83"/>
      <c r="I42" s="83"/>
      <c r="J42" s="75"/>
      <c r="K42" s="74"/>
      <c r="L42" s="74"/>
      <c r="M42" s="74"/>
      <c r="N42" s="74"/>
      <c r="O42" s="74"/>
    </row>
    <row r="43" spans="1:15" x14ac:dyDescent="0.25">
      <c r="A43" s="80">
        <v>5</v>
      </c>
      <c r="B43" s="70" t="s">
        <v>125</v>
      </c>
      <c r="C43" s="71"/>
      <c r="D43" s="71"/>
      <c r="E43" s="71"/>
      <c r="F43" s="80"/>
      <c r="G43" s="71"/>
      <c r="H43" s="71"/>
      <c r="I43" s="71"/>
      <c r="J43" s="80"/>
      <c r="K43" s="71"/>
      <c r="L43" s="71"/>
      <c r="M43" s="71"/>
      <c r="N43" s="71"/>
      <c r="O43" s="71"/>
    </row>
    <row r="44" spans="1:15" x14ac:dyDescent="0.25">
      <c r="A44" s="84" t="s">
        <v>107</v>
      </c>
      <c r="B44" s="72" t="s">
        <v>127</v>
      </c>
      <c r="C44" s="80" t="s">
        <v>128</v>
      </c>
      <c r="D44" s="80">
        <v>1</v>
      </c>
      <c r="E44" s="76"/>
      <c r="F44" s="76"/>
      <c r="G44" s="76"/>
      <c r="H44" s="76"/>
      <c r="I44" s="76"/>
      <c r="J44" s="75"/>
      <c r="K44" s="74"/>
      <c r="L44" s="74"/>
      <c r="M44" s="74"/>
      <c r="N44" s="74"/>
      <c r="O44" s="74"/>
    </row>
    <row r="45" spans="1:15" x14ac:dyDescent="0.25">
      <c r="A45" s="84" t="s">
        <v>110</v>
      </c>
      <c r="B45" s="72" t="s">
        <v>130</v>
      </c>
      <c r="C45" s="80" t="s">
        <v>128</v>
      </c>
      <c r="D45" s="80">
        <v>1</v>
      </c>
      <c r="E45" s="76"/>
      <c r="F45" s="76"/>
      <c r="G45" s="76"/>
      <c r="H45" s="76"/>
      <c r="I45" s="76"/>
      <c r="J45" s="75"/>
      <c r="K45" s="74"/>
      <c r="L45" s="74"/>
      <c r="M45" s="74"/>
      <c r="N45" s="74"/>
      <c r="O45" s="74"/>
    </row>
    <row r="46" spans="1:15" x14ac:dyDescent="0.25">
      <c r="A46" s="84" t="s">
        <v>112</v>
      </c>
      <c r="B46" s="72" t="s">
        <v>132</v>
      </c>
      <c r="C46" s="80" t="s">
        <v>128</v>
      </c>
      <c r="D46" s="80">
        <v>1</v>
      </c>
      <c r="E46" s="76"/>
      <c r="F46" s="76"/>
      <c r="G46" s="76"/>
      <c r="H46" s="76"/>
      <c r="I46" s="76"/>
      <c r="J46" s="75"/>
      <c r="K46" s="74"/>
      <c r="L46" s="74"/>
      <c r="M46" s="74"/>
      <c r="N46" s="74"/>
      <c r="O46" s="74"/>
    </row>
    <row r="47" spans="1:15" ht="25.5" x14ac:dyDescent="0.25">
      <c r="A47" s="84" t="s">
        <v>115</v>
      </c>
      <c r="B47" s="72" t="s">
        <v>447</v>
      </c>
      <c r="C47" s="80" t="s">
        <v>128</v>
      </c>
      <c r="D47" s="80">
        <v>1</v>
      </c>
      <c r="E47" s="76"/>
      <c r="F47" s="76"/>
      <c r="G47" s="76"/>
      <c r="H47" s="76"/>
      <c r="I47" s="76"/>
      <c r="J47" s="75"/>
      <c r="K47" s="74"/>
      <c r="L47" s="74"/>
      <c r="M47" s="74"/>
      <c r="N47" s="74"/>
      <c r="O47" s="74"/>
    </row>
    <row r="48" spans="1:15" x14ac:dyDescent="0.25">
      <c r="A48" s="84" t="s">
        <v>117</v>
      </c>
      <c r="B48" s="72" t="s">
        <v>135</v>
      </c>
      <c r="C48" s="80" t="s">
        <v>114</v>
      </c>
      <c r="D48" s="80">
        <v>2</v>
      </c>
      <c r="E48" s="76"/>
      <c r="F48" s="76"/>
      <c r="G48" s="76"/>
      <c r="H48" s="76"/>
      <c r="I48" s="76"/>
      <c r="J48" s="75"/>
      <c r="K48" s="74"/>
      <c r="L48" s="74"/>
      <c r="M48" s="74"/>
      <c r="N48" s="74"/>
      <c r="O48" s="74"/>
    </row>
    <row r="49" spans="1:15" x14ac:dyDescent="0.25">
      <c r="A49" s="84" t="s">
        <v>119</v>
      </c>
      <c r="B49" s="72" t="s">
        <v>137</v>
      </c>
      <c r="C49" s="80" t="s">
        <v>114</v>
      </c>
      <c r="D49" s="80">
        <v>2</v>
      </c>
      <c r="E49" s="76"/>
      <c r="F49" s="76"/>
      <c r="G49" s="76"/>
      <c r="H49" s="76"/>
      <c r="I49" s="80"/>
      <c r="J49" s="75"/>
      <c r="K49" s="74"/>
      <c r="L49" s="74"/>
      <c r="M49" s="74"/>
      <c r="N49" s="74"/>
      <c r="O49" s="74"/>
    </row>
    <row r="50" spans="1:15" x14ac:dyDescent="0.25">
      <c r="A50" s="84" t="s">
        <v>121</v>
      </c>
      <c r="B50" s="72" t="s">
        <v>138</v>
      </c>
      <c r="C50" s="80" t="s">
        <v>114</v>
      </c>
      <c r="D50" s="80">
        <v>1</v>
      </c>
      <c r="E50" s="76"/>
      <c r="F50" s="76"/>
      <c r="G50" s="76"/>
      <c r="H50" s="76"/>
      <c r="I50" s="80"/>
      <c r="J50" s="75"/>
      <c r="K50" s="74"/>
      <c r="L50" s="74"/>
      <c r="M50" s="74"/>
      <c r="N50" s="74"/>
      <c r="O50" s="74"/>
    </row>
    <row r="51" spans="1:15" ht="26.25" customHeight="1" x14ac:dyDescent="0.25">
      <c r="A51" s="84" t="s">
        <v>123</v>
      </c>
      <c r="B51" s="86" t="s">
        <v>139</v>
      </c>
      <c r="C51" s="74" t="s">
        <v>114</v>
      </c>
      <c r="D51" s="87">
        <v>2</v>
      </c>
      <c r="E51" s="74"/>
      <c r="F51" s="74"/>
      <c r="G51" s="74"/>
      <c r="H51" s="74"/>
      <c r="I51" s="74"/>
      <c r="J51" s="75"/>
      <c r="K51" s="74"/>
      <c r="L51" s="74"/>
      <c r="M51" s="74"/>
      <c r="N51" s="74"/>
      <c r="O51" s="74"/>
    </row>
    <row r="52" spans="1:15" ht="16.5" customHeight="1" x14ac:dyDescent="0.25">
      <c r="A52" s="84" t="s">
        <v>475</v>
      </c>
      <c r="B52" s="72" t="s">
        <v>140</v>
      </c>
      <c r="C52" s="80" t="s">
        <v>128</v>
      </c>
      <c r="D52" s="80">
        <v>2</v>
      </c>
      <c r="E52" s="76"/>
      <c r="F52" s="76"/>
      <c r="G52" s="74"/>
      <c r="H52" s="76"/>
      <c r="I52" s="80"/>
      <c r="J52" s="75"/>
      <c r="K52" s="74"/>
      <c r="L52" s="74"/>
      <c r="M52" s="74"/>
      <c r="N52" s="74"/>
      <c r="O52" s="74"/>
    </row>
    <row r="53" spans="1:15" ht="25.9" customHeight="1" x14ac:dyDescent="0.25">
      <c r="A53" s="84" t="s">
        <v>476</v>
      </c>
      <c r="B53" s="86" t="s">
        <v>141</v>
      </c>
      <c r="C53" s="74" t="s">
        <v>114</v>
      </c>
      <c r="D53" s="87">
        <v>5</v>
      </c>
      <c r="E53" s="74"/>
      <c r="F53" s="74"/>
      <c r="G53" s="74"/>
      <c r="H53" s="74"/>
      <c r="I53" s="74"/>
      <c r="J53" s="75"/>
      <c r="K53" s="74"/>
      <c r="L53" s="74"/>
      <c r="M53" s="74"/>
      <c r="N53" s="74"/>
      <c r="O53" s="74"/>
    </row>
    <row r="54" spans="1:15" ht="25.9" customHeight="1" x14ac:dyDescent="0.25">
      <c r="A54" s="84" t="s">
        <v>477</v>
      </c>
      <c r="B54" s="86" t="s">
        <v>446</v>
      </c>
      <c r="C54" s="74" t="s">
        <v>114</v>
      </c>
      <c r="D54" s="87">
        <v>3</v>
      </c>
      <c r="E54" s="74"/>
      <c r="F54" s="74"/>
      <c r="G54" s="74"/>
      <c r="H54" s="74"/>
      <c r="I54" s="74"/>
      <c r="J54" s="75"/>
      <c r="K54" s="74"/>
      <c r="L54" s="74"/>
      <c r="M54" s="74"/>
      <c r="N54" s="74"/>
      <c r="O54" s="74"/>
    </row>
    <row r="55" spans="1:15" ht="38.25" x14ac:dyDescent="0.25">
      <c r="A55" s="84" t="s">
        <v>478</v>
      </c>
      <c r="B55" s="88" t="s">
        <v>445</v>
      </c>
      <c r="C55" s="73" t="s">
        <v>114</v>
      </c>
      <c r="D55" s="89">
        <v>1</v>
      </c>
      <c r="E55" s="73"/>
      <c r="F55" s="73"/>
      <c r="G55" s="73"/>
      <c r="H55" s="73"/>
      <c r="I55" s="73"/>
      <c r="J55" s="73"/>
      <c r="K55" s="73"/>
      <c r="L55" s="73"/>
      <c r="M55" s="73"/>
      <c r="N55" s="73"/>
      <c r="O55" s="73"/>
    </row>
    <row r="56" spans="1:15" x14ac:dyDescent="0.25">
      <c r="A56" s="69" t="s">
        <v>158</v>
      </c>
      <c r="B56" s="70" t="s">
        <v>144</v>
      </c>
      <c r="C56" s="90"/>
      <c r="D56" s="90"/>
      <c r="E56" s="90"/>
      <c r="F56" s="90"/>
      <c r="G56" s="90"/>
      <c r="H56" s="90"/>
      <c r="I56" s="90"/>
      <c r="J56" s="90"/>
      <c r="K56" s="90"/>
      <c r="L56" s="90"/>
      <c r="M56" s="90"/>
      <c r="N56" s="90"/>
      <c r="O56" s="90"/>
    </row>
    <row r="57" spans="1:15" ht="25.5" x14ac:dyDescent="0.25">
      <c r="A57" s="69" t="s">
        <v>126</v>
      </c>
      <c r="B57" s="91" t="s">
        <v>145</v>
      </c>
      <c r="C57" s="80" t="s">
        <v>128</v>
      </c>
      <c r="D57" s="74">
        <v>1</v>
      </c>
      <c r="E57" s="74"/>
      <c r="F57" s="74"/>
      <c r="G57" s="74"/>
      <c r="H57" s="74"/>
      <c r="I57" s="74"/>
      <c r="J57" s="75"/>
      <c r="K57" s="74"/>
      <c r="L57" s="74"/>
      <c r="M57" s="74"/>
      <c r="N57" s="74"/>
      <c r="O57" s="74"/>
    </row>
    <row r="58" spans="1:15" ht="25.5" x14ac:dyDescent="0.25">
      <c r="A58" s="69" t="s">
        <v>129</v>
      </c>
      <c r="B58" s="91" t="s">
        <v>146</v>
      </c>
      <c r="C58" s="80" t="s">
        <v>128</v>
      </c>
      <c r="D58" s="74">
        <v>1</v>
      </c>
      <c r="E58" s="74"/>
      <c r="F58" s="74"/>
      <c r="G58" s="74"/>
      <c r="H58" s="74"/>
      <c r="I58" s="74"/>
      <c r="J58" s="75"/>
      <c r="K58" s="74"/>
      <c r="L58" s="74"/>
      <c r="M58" s="74"/>
      <c r="N58" s="74"/>
      <c r="O58" s="74"/>
    </row>
    <row r="59" spans="1:15" ht="25.5" x14ac:dyDescent="0.25">
      <c r="A59" s="69" t="s">
        <v>131</v>
      </c>
      <c r="B59" s="92" t="s">
        <v>147</v>
      </c>
      <c r="C59" s="73" t="s">
        <v>148</v>
      </c>
      <c r="D59" s="73">
        <v>260</v>
      </c>
      <c r="E59" s="73"/>
      <c r="F59" s="73"/>
      <c r="G59" s="73"/>
      <c r="H59" s="73"/>
      <c r="I59" s="73"/>
      <c r="J59" s="73"/>
      <c r="K59" s="73"/>
      <c r="L59" s="73"/>
      <c r="M59" s="73"/>
      <c r="N59" s="73"/>
      <c r="O59" s="73"/>
    </row>
    <row r="60" spans="1:15" x14ac:dyDescent="0.25">
      <c r="A60" s="69" t="s">
        <v>133</v>
      </c>
      <c r="B60" s="92" t="s">
        <v>149</v>
      </c>
      <c r="C60" s="73" t="s">
        <v>148</v>
      </c>
      <c r="D60" s="73">
        <v>22.5</v>
      </c>
      <c r="E60" s="73"/>
      <c r="F60" s="73"/>
      <c r="G60" s="73"/>
      <c r="H60" s="73"/>
      <c r="I60" s="73"/>
      <c r="J60" s="73"/>
      <c r="K60" s="73"/>
      <c r="L60" s="73"/>
      <c r="M60" s="73"/>
      <c r="N60" s="73"/>
      <c r="O60" s="73"/>
    </row>
    <row r="61" spans="1:15" ht="25.5" x14ac:dyDescent="0.25">
      <c r="A61" s="69" t="s">
        <v>134</v>
      </c>
      <c r="B61" s="92" t="s">
        <v>150</v>
      </c>
      <c r="C61" s="80" t="s">
        <v>128</v>
      </c>
      <c r="D61" s="74">
        <v>2</v>
      </c>
      <c r="E61" s="74"/>
      <c r="F61" s="74"/>
      <c r="G61" s="74"/>
      <c r="H61" s="74"/>
      <c r="I61" s="74"/>
      <c r="J61" s="75"/>
      <c r="K61" s="74"/>
      <c r="L61" s="74"/>
      <c r="M61" s="74"/>
      <c r="N61" s="74"/>
      <c r="O61" s="74"/>
    </row>
    <row r="62" spans="1:15" ht="38.25" x14ac:dyDescent="0.25">
      <c r="A62" s="69" t="s">
        <v>136</v>
      </c>
      <c r="B62" s="92" t="s">
        <v>151</v>
      </c>
      <c r="C62" s="80" t="s">
        <v>128</v>
      </c>
      <c r="D62" s="74">
        <v>1</v>
      </c>
      <c r="E62" s="74"/>
      <c r="F62" s="74"/>
      <c r="G62" s="74"/>
      <c r="H62" s="74"/>
      <c r="I62" s="74"/>
      <c r="J62" s="75"/>
      <c r="K62" s="74"/>
      <c r="L62" s="74"/>
      <c r="M62" s="74"/>
      <c r="N62" s="74"/>
      <c r="O62" s="74"/>
    </row>
    <row r="63" spans="1:15" ht="15.75" customHeight="1" x14ac:dyDescent="0.25">
      <c r="A63" s="59"/>
      <c r="B63" s="197" t="s">
        <v>152</v>
      </c>
      <c r="C63" s="197"/>
      <c r="D63" s="197"/>
      <c r="E63" s="197"/>
      <c r="F63" s="197"/>
      <c r="G63" s="197"/>
      <c r="H63" s="197"/>
      <c r="I63" s="197"/>
      <c r="J63" s="197"/>
      <c r="K63" s="70"/>
      <c r="L63" s="70"/>
      <c r="M63" s="70"/>
      <c r="N63" s="70"/>
      <c r="O63" s="70"/>
    </row>
  </sheetData>
  <mergeCells count="16">
    <mergeCell ref="B12:O12"/>
    <mergeCell ref="B63:J63"/>
    <mergeCell ref="L8:O8"/>
    <mergeCell ref="A9:A10"/>
    <mergeCell ref="B9:B10"/>
    <mergeCell ref="C9:C10"/>
    <mergeCell ref="D9:D10"/>
    <mergeCell ref="E9:J9"/>
    <mergeCell ref="K9:O9"/>
    <mergeCell ref="A7:B7"/>
    <mergeCell ref="C7:O7"/>
    <mergeCell ref="A1:O1"/>
    <mergeCell ref="A2:O2"/>
    <mergeCell ref="A3:O3"/>
    <mergeCell ref="A4:B4"/>
    <mergeCell ref="C4:O4"/>
  </mergeCells>
  <pageMargins left="0.25" right="0.25" top="0.75" bottom="0.75" header="0.3" footer="0.3"/>
  <pageSetup paperSize="9" scale="85" orientation="landscape" horizontalDpi="4294967295" verticalDpi="4294967295" r:id="rId1"/>
  <headerFooter>
    <oddHeader>&amp;C&amp;"Arial,Regular"&amp;10&amp;A</oddHeader>
    <oddFooter>&amp;C&amp;"Arial,Regular"&amp;10Page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69"/>
  <sheetViews>
    <sheetView zoomScaleNormal="100" zoomScalePageLayoutView="60" workbookViewId="0">
      <selection activeCell="C4" sqref="C4:O4"/>
    </sheetView>
  </sheetViews>
  <sheetFormatPr defaultRowHeight="15" x14ac:dyDescent="0.25"/>
  <cols>
    <col min="1" max="1" width="8"/>
    <col min="2" max="2" width="40.5703125"/>
    <col min="3" max="3" width="6.85546875"/>
    <col min="4" max="4" width="8.42578125"/>
    <col min="5" max="5" width="6.140625"/>
    <col min="6" max="6" width="8.85546875"/>
    <col min="7" max="8" width="7"/>
    <col min="9" max="9" width="7.85546875"/>
    <col min="10" max="10" width="7"/>
    <col min="11" max="11" width="7.5703125"/>
    <col min="12" max="14" width="8.7109375"/>
    <col min="15" max="15" width="12.42578125"/>
    <col min="16" max="256" width="10.140625"/>
    <col min="257" max="1025" width="11.5703125"/>
  </cols>
  <sheetData>
    <row r="1" spans="1:256" x14ac:dyDescent="0.25">
      <c r="A1" s="162" t="s">
        <v>153</v>
      </c>
      <c r="B1" s="162"/>
      <c r="C1" s="162"/>
      <c r="D1" s="162"/>
      <c r="E1" s="162"/>
      <c r="F1" s="162"/>
      <c r="G1" s="162"/>
      <c r="H1" s="162"/>
      <c r="I1" s="162"/>
      <c r="J1" s="162"/>
      <c r="K1" s="162"/>
      <c r="L1" s="162"/>
      <c r="M1" s="162"/>
      <c r="N1" s="162"/>
      <c r="O1" s="16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row>
    <row r="2" spans="1:256" ht="24.75" customHeight="1" x14ac:dyDescent="0.25">
      <c r="A2" s="190" t="s">
        <v>154</v>
      </c>
      <c r="B2" s="190"/>
      <c r="C2" s="190"/>
      <c r="D2" s="190"/>
      <c r="E2" s="190"/>
      <c r="F2" s="190"/>
      <c r="G2" s="190"/>
      <c r="H2" s="190"/>
      <c r="I2" s="190"/>
      <c r="J2" s="190"/>
      <c r="K2" s="190"/>
      <c r="L2" s="190"/>
      <c r="M2" s="190"/>
      <c r="N2" s="190"/>
      <c r="O2" s="19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row>
    <row r="3" spans="1:256" x14ac:dyDescent="0.25">
      <c r="A3" s="199" t="s">
        <v>52</v>
      </c>
      <c r="B3" s="199"/>
      <c r="C3" s="199"/>
      <c r="D3" s="199"/>
      <c r="E3" s="199"/>
      <c r="F3" s="199"/>
      <c r="G3" s="199"/>
      <c r="H3" s="199"/>
      <c r="I3" s="199"/>
      <c r="J3" s="199"/>
      <c r="K3" s="199"/>
      <c r="L3" s="199"/>
      <c r="M3" s="199"/>
      <c r="N3" s="199"/>
      <c r="O3" s="199"/>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row>
    <row r="4" spans="1:256" ht="18" customHeight="1" x14ac:dyDescent="0.25">
      <c r="A4" s="198" t="s">
        <v>1</v>
      </c>
      <c r="B4" s="198"/>
      <c r="C4" s="200" t="str">
        <f>Koptame!C9</f>
        <v>Lietošanas mērķa maiņa telpu grupai ar pārbūvi un teritorijas labiekārtojumu</v>
      </c>
      <c r="D4" s="200"/>
      <c r="E4" s="200"/>
      <c r="F4" s="200"/>
      <c r="G4" s="200"/>
      <c r="H4" s="200"/>
      <c r="I4" s="200"/>
      <c r="J4" s="200"/>
      <c r="K4" s="200"/>
      <c r="L4" s="200"/>
      <c r="M4" s="200"/>
      <c r="N4" s="200"/>
      <c r="O4" s="200"/>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row>
    <row r="5" spans="1:256" ht="14.25" customHeight="1" x14ac:dyDescent="0.25">
      <c r="A5" s="12"/>
      <c r="B5" s="30"/>
      <c r="C5" s="29" t="s">
        <v>487</v>
      </c>
      <c r="D5" s="29"/>
      <c r="E5" s="29"/>
      <c r="F5" s="29"/>
      <c r="G5" s="29"/>
      <c r="H5" s="29"/>
      <c r="I5" s="29"/>
      <c r="J5" s="29"/>
      <c r="K5" s="29"/>
      <c r="L5" s="29"/>
      <c r="M5" s="29"/>
      <c r="N5" s="29"/>
      <c r="O5" s="29"/>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row>
    <row r="6" spans="1:256" ht="14.25" customHeight="1" x14ac:dyDescent="0.25">
      <c r="A6" s="12"/>
      <c r="B6" s="30"/>
      <c r="C6" s="29" t="s">
        <v>25</v>
      </c>
      <c r="D6" s="29"/>
      <c r="E6" s="29"/>
      <c r="F6" s="29"/>
      <c r="G6" s="29"/>
      <c r="H6" s="29"/>
      <c r="I6" s="29"/>
      <c r="J6" s="29"/>
      <c r="K6" s="29"/>
      <c r="L6" s="29"/>
      <c r="M6" s="29"/>
      <c r="N6" s="29"/>
      <c r="O6" s="29"/>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row>
    <row r="7" spans="1:256" ht="12.6" customHeight="1" x14ac:dyDescent="0.25">
      <c r="A7" s="198" t="s">
        <v>2</v>
      </c>
      <c r="B7" s="198"/>
      <c r="C7" s="189" t="s">
        <v>3</v>
      </c>
      <c r="D7" s="189"/>
      <c r="E7" s="189"/>
      <c r="F7" s="189"/>
      <c r="G7" s="189"/>
      <c r="H7" s="189"/>
      <c r="I7" s="189"/>
      <c r="J7" s="189"/>
      <c r="K7" s="189"/>
      <c r="L7" s="189"/>
      <c r="M7" s="189"/>
      <c r="N7" s="189"/>
      <c r="O7" s="189"/>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row>
    <row r="8" spans="1:256" ht="12.6" customHeight="1" x14ac:dyDescent="0.25">
      <c r="A8" s="198" t="s">
        <v>4</v>
      </c>
      <c r="B8" s="198"/>
      <c r="C8" s="189" t="str">
        <f>Koptame!C13</f>
        <v>Puikule ,Brīvzemnieku pagasts, Alojas novads</v>
      </c>
      <c r="D8" s="189"/>
      <c r="E8" s="189"/>
      <c r="F8" s="189"/>
      <c r="G8" s="189"/>
      <c r="H8" s="189"/>
      <c r="I8" s="189"/>
      <c r="J8" s="189"/>
      <c r="K8" s="189"/>
      <c r="L8" s="189"/>
      <c r="M8" s="189"/>
      <c r="N8" s="189"/>
      <c r="O8" s="189"/>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row>
    <row r="9" spans="1:256" ht="12.6" customHeight="1" x14ac:dyDescent="0.25">
      <c r="A9" s="12"/>
      <c r="B9" s="30"/>
      <c r="C9" s="12"/>
      <c r="D9" s="12"/>
      <c r="E9" s="12"/>
      <c r="F9" s="12"/>
      <c r="G9" s="12"/>
      <c r="H9" s="12"/>
      <c r="I9" s="12"/>
      <c r="J9" s="12"/>
      <c r="K9" s="12"/>
      <c r="L9" s="198"/>
      <c r="M9" s="198"/>
      <c r="N9" s="198"/>
      <c r="O9" s="198"/>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row>
    <row r="10" spans="1:256" ht="12" customHeight="1" x14ac:dyDescent="0.25">
      <c r="A10" s="193" t="s">
        <v>53</v>
      </c>
      <c r="B10" s="194" t="s">
        <v>54</v>
      </c>
      <c r="C10" s="194" t="s">
        <v>55</v>
      </c>
      <c r="D10" s="194" t="s">
        <v>56</v>
      </c>
      <c r="E10" s="195" t="s">
        <v>57</v>
      </c>
      <c r="F10" s="195"/>
      <c r="G10" s="195"/>
      <c r="H10" s="195"/>
      <c r="I10" s="195"/>
      <c r="J10" s="195"/>
      <c r="K10" s="195" t="s">
        <v>58</v>
      </c>
      <c r="L10" s="195"/>
      <c r="M10" s="195"/>
      <c r="N10" s="195"/>
      <c r="O10" s="195"/>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row>
    <row r="11" spans="1:256" ht="92.25" customHeight="1" x14ac:dyDescent="0.25">
      <c r="A11" s="193"/>
      <c r="B11" s="194"/>
      <c r="C11" s="194"/>
      <c r="D11" s="194"/>
      <c r="E11" s="31" t="s">
        <v>59</v>
      </c>
      <c r="F11" s="31" t="s">
        <v>60</v>
      </c>
      <c r="G11" s="31" t="s">
        <v>61</v>
      </c>
      <c r="H11" s="31" t="s">
        <v>35</v>
      </c>
      <c r="I11" s="31" t="s">
        <v>36</v>
      </c>
      <c r="J11" s="31" t="s">
        <v>23</v>
      </c>
      <c r="K11" s="31" t="s">
        <v>62</v>
      </c>
      <c r="L11" s="31" t="s">
        <v>34</v>
      </c>
      <c r="M11" s="31" t="s">
        <v>35</v>
      </c>
      <c r="N11" s="31" t="s">
        <v>63</v>
      </c>
      <c r="O11" s="32" t="s">
        <v>64</v>
      </c>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row>
    <row r="12" spans="1:256" ht="12.6" customHeight="1" x14ac:dyDescent="0.25">
      <c r="A12" s="33">
        <v>1</v>
      </c>
      <c r="B12" s="34">
        <v>2</v>
      </c>
      <c r="C12" s="34">
        <v>3</v>
      </c>
      <c r="D12" s="34">
        <v>4</v>
      </c>
      <c r="E12" s="34">
        <v>5</v>
      </c>
      <c r="F12" s="34">
        <v>6</v>
      </c>
      <c r="G12" s="34">
        <v>7</v>
      </c>
      <c r="H12" s="34">
        <v>8</v>
      </c>
      <c r="I12" s="34">
        <v>9</v>
      </c>
      <c r="J12" s="34">
        <v>10</v>
      </c>
      <c r="K12" s="34">
        <v>11</v>
      </c>
      <c r="L12" s="34">
        <v>12</v>
      </c>
      <c r="M12" s="34">
        <v>13</v>
      </c>
      <c r="N12" s="34">
        <v>14</v>
      </c>
      <c r="O12" s="34">
        <v>15</v>
      </c>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row>
    <row r="13" spans="1:256" x14ac:dyDescent="0.25">
      <c r="A13" s="35"/>
      <c r="B13" s="36" t="s">
        <v>155</v>
      </c>
      <c r="C13" s="37"/>
      <c r="D13" s="37"/>
      <c r="E13" s="37"/>
      <c r="F13" s="37"/>
      <c r="G13" s="37"/>
      <c r="H13" s="37"/>
      <c r="I13" s="37"/>
      <c r="J13" s="37"/>
      <c r="K13" s="37"/>
      <c r="L13" s="37"/>
      <c r="M13" s="37"/>
      <c r="N13" s="37"/>
      <c r="O13" s="37"/>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row>
    <row r="14" spans="1:256" ht="26.25" customHeight="1" x14ac:dyDescent="0.25">
      <c r="A14" s="69" t="s">
        <v>65</v>
      </c>
      <c r="B14" s="93" t="s">
        <v>451</v>
      </c>
      <c r="C14" s="82" t="s">
        <v>81</v>
      </c>
      <c r="D14" s="83">
        <v>10</v>
      </c>
      <c r="E14" s="83"/>
      <c r="F14" s="83"/>
      <c r="G14" s="83"/>
      <c r="H14" s="82"/>
      <c r="I14" s="83"/>
      <c r="J14" s="83"/>
      <c r="K14" s="83"/>
      <c r="L14" s="83"/>
      <c r="M14" s="83"/>
      <c r="N14" s="83"/>
      <c r="O14" s="83"/>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row>
    <row r="15" spans="1:256" ht="26.25" customHeight="1" x14ac:dyDescent="0.25">
      <c r="A15" s="69" t="s">
        <v>74</v>
      </c>
      <c r="B15" s="93" t="s">
        <v>156</v>
      </c>
      <c r="C15" s="82" t="s">
        <v>114</v>
      </c>
      <c r="D15" s="83">
        <v>2</v>
      </c>
      <c r="E15" s="83"/>
      <c r="F15" s="83"/>
      <c r="G15" s="83"/>
      <c r="H15" s="82"/>
      <c r="I15" s="83"/>
      <c r="J15" s="83"/>
      <c r="K15" s="83"/>
      <c r="L15" s="83"/>
      <c r="M15" s="83"/>
      <c r="N15" s="83"/>
      <c r="O15" s="83"/>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row>
    <row r="16" spans="1:256" ht="39" x14ac:dyDescent="0.25">
      <c r="A16" s="69" t="s">
        <v>90</v>
      </c>
      <c r="B16" s="93" t="s">
        <v>448</v>
      </c>
      <c r="C16" s="82" t="s">
        <v>128</v>
      </c>
      <c r="D16" s="83">
        <v>1</v>
      </c>
      <c r="E16" s="83"/>
      <c r="F16" s="83"/>
      <c r="G16" s="83"/>
      <c r="H16" s="82"/>
      <c r="I16" s="83"/>
      <c r="J16" s="83"/>
      <c r="K16" s="83"/>
      <c r="L16" s="83"/>
      <c r="M16" s="83"/>
      <c r="N16" s="83"/>
      <c r="O16" s="83"/>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row>
    <row r="17" spans="1:256" ht="26.25" customHeight="1" x14ac:dyDescent="0.25">
      <c r="A17" s="69" t="s">
        <v>95</v>
      </c>
      <c r="B17" s="93" t="s">
        <v>449</v>
      </c>
      <c r="C17" s="82" t="s">
        <v>76</v>
      </c>
      <c r="D17" s="83">
        <v>360</v>
      </c>
      <c r="E17" s="83"/>
      <c r="F17" s="83"/>
      <c r="G17" s="83"/>
      <c r="H17" s="82"/>
      <c r="I17" s="83"/>
      <c r="J17" s="83"/>
      <c r="K17" s="83"/>
      <c r="L17" s="83"/>
      <c r="M17" s="83"/>
      <c r="N17" s="83"/>
      <c r="O17" s="83"/>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row>
    <row r="18" spans="1:256" ht="26.25" customHeight="1" x14ac:dyDescent="0.25">
      <c r="A18" s="69" t="s">
        <v>157</v>
      </c>
      <c r="B18" s="93" t="s">
        <v>450</v>
      </c>
      <c r="C18" s="82" t="s">
        <v>128</v>
      </c>
      <c r="D18" s="83">
        <v>2</v>
      </c>
      <c r="E18" s="83"/>
      <c r="F18" s="83"/>
      <c r="G18" s="83"/>
      <c r="H18" s="82"/>
      <c r="I18" s="83"/>
      <c r="J18" s="83"/>
      <c r="K18" s="83"/>
      <c r="L18" s="83"/>
      <c r="M18" s="83"/>
      <c r="N18" s="83"/>
      <c r="O18" s="83"/>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row>
    <row r="19" spans="1:256" ht="26.25" customHeight="1" x14ac:dyDescent="0.25">
      <c r="A19" s="69" t="s">
        <v>158</v>
      </c>
      <c r="B19" s="93" t="s">
        <v>159</v>
      </c>
      <c r="C19" s="82" t="s">
        <v>114</v>
      </c>
      <c r="D19" s="83">
        <v>15</v>
      </c>
      <c r="E19" s="83"/>
      <c r="F19" s="83"/>
      <c r="G19" s="83"/>
      <c r="H19" s="82"/>
      <c r="I19" s="83"/>
      <c r="J19" s="83"/>
      <c r="K19" s="83"/>
      <c r="L19" s="83"/>
      <c r="M19" s="83"/>
      <c r="N19" s="83"/>
      <c r="O19" s="83"/>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row>
    <row r="20" spans="1:256" x14ac:dyDescent="0.25">
      <c r="A20" s="69" t="s">
        <v>142</v>
      </c>
      <c r="B20" s="93" t="s">
        <v>160</v>
      </c>
      <c r="C20" s="82" t="s">
        <v>114</v>
      </c>
      <c r="D20" s="83">
        <v>1</v>
      </c>
      <c r="E20" s="83"/>
      <c r="F20" s="83"/>
      <c r="G20" s="83"/>
      <c r="H20" s="82"/>
      <c r="I20" s="83"/>
      <c r="J20" s="83"/>
      <c r="K20" s="83"/>
      <c r="L20" s="83"/>
      <c r="M20" s="83"/>
      <c r="N20" s="83"/>
      <c r="O20" s="83"/>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row>
    <row r="21" spans="1:256" x14ac:dyDescent="0.25">
      <c r="A21" s="69" t="s">
        <v>143</v>
      </c>
      <c r="B21" s="93" t="s">
        <v>161</v>
      </c>
      <c r="C21" s="82" t="s">
        <v>81</v>
      </c>
      <c r="D21" s="83">
        <v>4.5</v>
      </c>
      <c r="E21" s="83"/>
      <c r="F21" s="83"/>
      <c r="G21" s="83"/>
      <c r="H21" s="82"/>
      <c r="I21" s="83"/>
      <c r="J21" s="83"/>
      <c r="K21" s="83"/>
      <c r="L21" s="83"/>
      <c r="M21" s="83"/>
      <c r="N21" s="83"/>
      <c r="O21" s="83"/>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row>
    <row r="22" spans="1:256" ht="26.25" customHeight="1" x14ac:dyDescent="0.25">
      <c r="A22" s="69" t="s">
        <v>162</v>
      </c>
      <c r="B22" s="93" t="s">
        <v>163</v>
      </c>
      <c r="C22" s="82" t="s">
        <v>81</v>
      </c>
      <c r="D22" s="83">
        <v>0.02</v>
      </c>
      <c r="E22" s="83"/>
      <c r="F22" s="83"/>
      <c r="G22" s="83"/>
      <c r="H22" s="82"/>
      <c r="I22" s="83"/>
      <c r="J22" s="83"/>
      <c r="K22" s="83"/>
      <c r="L22" s="83"/>
      <c r="M22" s="83"/>
      <c r="N22" s="83"/>
      <c r="O22" s="83"/>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row>
    <row r="23" spans="1:256" ht="26.25" customHeight="1" x14ac:dyDescent="0.25">
      <c r="A23" s="69" t="s">
        <v>164</v>
      </c>
      <c r="B23" s="93" t="s">
        <v>165</v>
      </c>
      <c r="C23" s="82" t="s">
        <v>81</v>
      </c>
      <c r="D23" s="83">
        <v>0.12</v>
      </c>
      <c r="E23" s="83"/>
      <c r="F23" s="83"/>
      <c r="G23" s="83"/>
      <c r="H23" s="82"/>
      <c r="I23" s="83"/>
      <c r="J23" s="83"/>
      <c r="K23" s="83"/>
      <c r="L23" s="83"/>
      <c r="M23" s="83"/>
      <c r="N23" s="83"/>
      <c r="O23" s="83"/>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row>
    <row r="24" spans="1:256" ht="26.25" customHeight="1" x14ac:dyDescent="0.25">
      <c r="A24" s="69" t="s">
        <v>166</v>
      </c>
      <c r="B24" s="93" t="s">
        <v>167</v>
      </c>
      <c r="C24" s="82" t="s">
        <v>81</v>
      </c>
      <c r="D24" s="83">
        <v>0.28000000000000003</v>
      </c>
      <c r="E24" s="83"/>
      <c r="F24" s="83"/>
      <c r="G24" s="83"/>
      <c r="H24" s="82"/>
      <c r="I24" s="83"/>
      <c r="J24" s="83"/>
      <c r="K24" s="83"/>
      <c r="L24" s="83"/>
      <c r="M24" s="83"/>
      <c r="N24" s="83"/>
      <c r="O24" s="83"/>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row>
    <row r="25" spans="1:256" ht="26.25" customHeight="1" x14ac:dyDescent="0.25">
      <c r="A25" s="69" t="s">
        <v>168</v>
      </c>
      <c r="B25" s="93" t="s">
        <v>169</v>
      </c>
      <c r="C25" s="82" t="s">
        <v>81</v>
      </c>
      <c r="D25" s="83">
        <v>0.14000000000000001</v>
      </c>
      <c r="E25" s="83"/>
      <c r="F25" s="83"/>
      <c r="G25" s="83"/>
      <c r="H25" s="82"/>
      <c r="I25" s="83"/>
      <c r="J25" s="83"/>
      <c r="K25" s="83"/>
      <c r="L25" s="83"/>
      <c r="M25" s="83"/>
      <c r="N25" s="83"/>
      <c r="O25" s="83"/>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row>
    <row r="26" spans="1:256" ht="26.25" customHeight="1" x14ac:dyDescent="0.25">
      <c r="A26" s="69" t="s">
        <v>170</v>
      </c>
      <c r="B26" s="93" t="s">
        <v>171</v>
      </c>
      <c r="C26" s="82" t="s">
        <v>81</v>
      </c>
      <c r="D26" s="83">
        <v>0.08</v>
      </c>
      <c r="E26" s="83"/>
      <c r="F26" s="83"/>
      <c r="G26" s="83"/>
      <c r="H26" s="82"/>
      <c r="I26" s="83"/>
      <c r="J26" s="83"/>
      <c r="K26" s="83"/>
      <c r="L26" s="83"/>
      <c r="M26" s="83"/>
      <c r="N26" s="83"/>
      <c r="O26" s="83"/>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row>
    <row r="27" spans="1:256" ht="26.25" customHeight="1" x14ac:dyDescent="0.25">
      <c r="A27" s="69" t="s">
        <v>172</v>
      </c>
      <c r="B27" s="93" t="s">
        <v>173</v>
      </c>
      <c r="C27" s="82" t="s">
        <v>81</v>
      </c>
      <c r="D27" s="83">
        <v>0.11</v>
      </c>
      <c r="E27" s="83"/>
      <c r="F27" s="83"/>
      <c r="G27" s="83"/>
      <c r="H27" s="82"/>
      <c r="I27" s="83"/>
      <c r="J27" s="83"/>
      <c r="K27" s="83"/>
      <c r="L27" s="83"/>
      <c r="M27" s="83"/>
      <c r="N27" s="83"/>
      <c r="O27" s="83"/>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row>
    <row r="28" spans="1:256" ht="26.25" customHeight="1" x14ac:dyDescent="0.25">
      <c r="A28" s="69" t="s">
        <v>174</v>
      </c>
      <c r="B28" s="93" t="s">
        <v>175</v>
      </c>
      <c r="C28" s="82" t="s">
        <v>81</v>
      </c>
      <c r="D28" s="83">
        <v>0.04</v>
      </c>
      <c r="E28" s="83"/>
      <c r="F28" s="83"/>
      <c r="G28" s="83"/>
      <c r="H28" s="82"/>
      <c r="I28" s="83"/>
      <c r="J28" s="83"/>
      <c r="K28" s="83"/>
      <c r="L28" s="83"/>
      <c r="M28" s="83"/>
      <c r="N28" s="83"/>
      <c r="O28" s="83"/>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row>
    <row r="29" spans="1:256" ht="26.25" customHeight="1" x14ac:dyDescent="0.25">
      <c r="A29" s="69" t="s">
        <v>176</v>
      </c>
      <c r="B29" s="93" t="s">
        <v>177</v>
      </c>
      <c r="C29" s="82" t="s">
        <v>81</v>
      </c>
      <c r="D29" s="83">
        <v>0.12</v>
      </c>
      <c r="E29" s="83"/>
      <c r="F29" s="83"/>
      <c r="G29" s="83"/>
      <c r="H29" s="82"/>
      <c r="I29" s="83"/>
      <c r="J29" s="83"/>
      <c r="K29" s="83"/>
      <c r="L29" s="83"/>
      <c r="M29" s="83"/>
      <c r="N29" s="83"/>
      <c r="O29" s="83"/>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row>
    <row r="30" spans="1:256" ht="26.25" customHeight="1" x14ac:dyDescent="0.25">
      <c r="A30" s="69" t="s">
        <v>178</v>
      </c>
      <c r="B30" s="93" t="s">
        <v>179</v>
      </c>
      <c r="C30" s="82" t="s">
        <v>81</v>
      </c>
      <c r="D30" s="83">
        <v>0.15</v>
      </c>
      <c r="E30" s="83"/>
      <c r="F30" s="83"/>
      <c r="G30" s="83"/>
      <c r="H30" s="82"/>
      <c r="I30" s="83"/>
      <c r="J30" s="83"/>
      <c r="K30" s="83"/>
      <c r="L30" s="83"/>
      <c r="M30" s="83"/>
      <c r="N30" s="83"/>
      <c r="O30" s="83"/>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row>
    <row r="31" spans="1:256" ht="26.25" x14ac:dyDescent="0.25">
      <c r="A31" s="69" t="s">
        <v>180</v>
      </c>
      <c r="B31" s="93" t="s">
        <v>454</v>
      </c>
      <c r="C31" s="82" t="s">
        <v>128</v>
      </c>
      <c r="D31" s="83">
        <v>5</v>
      </c>
      <c r="E31" s="83"/>
      <c r="F31" s="83"/>
      <c r="G31" s="83"/>
      <c r="H31" s="80"/>
      <c r="I31" s="83"/>
      <c r="J31" s="83"/>
      <c r="K31" s="83"/>
      <c r="L31" s="83"/>
      <c r="M31" s="83"/>
      <c r="N31" s="83"/>
      <c r="O31" s="83"/>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row>
    <row r="32" spans="1:256" ht="26.25" customHeight="1" x14ac:dyDescent="0.25">
      <c r="A32" s="69" t="s">
        <v>181</v>
      </c>
      <c r="B32" s="93" t="s">
        <v>452</v>
      </c>
      <c r="C32" s="82" t="s">
        <v>128</v>
      </c>
      <c r="D32" s="83">
        <v>1</v>
      </c>
      <c r="E32" s="76"/>
      <c r="F32" s="76"/>
      <c r="G32" s="76"/>
      <c r="H32" s="80"/>
      <c r="I32" s="75"/>
      <c r="J32" s="83"/>
      <c r="K32" s="83"/>
      <c r="L32" s="83"/>
      <c r="M32" s="83"/>
      <c r="N32" s="83"/>
      <c r="O32" s="83"/>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row>
    <row r="33" spans="1:256" ht="26.25" customHeight="1" x14ac:dyDescent="0.25">
      <c r="A33" s="69" t="s">
        <v>182</v>
      </c>
      <c r="B33" s="93" t="s">
        <v>183</v>
      </c>
      <c r="C33" s="82" t="s">
        <v>114</v>
      </c>
      <c r="D33" s="83">
        <v>14</v>
      </c>
      <c r="E33" s="83"/>
      <c r="F33" s="83"/>
      <c r="G33" s="83"/>
      <c r="H33" s="83"/>
      <c r="I33" s="83"/>
      <c r="J33" s="83"/>
      <c r="K33" s="83"/>
      <c r="L33" s="83"/>
      <c r="M33" s="83"/>
      <c r="N33" s="83"/>
      <c r="O33" s="83"/>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row>
    <row r="34" spans="1:256" x14ac:dyDescent="0.25">
      <c r="A34" s="69" t="s">
        <v>184</v>
      </c>
      <c r="B34" s="78" t="s">
        <v>185</v>
      </c>
      <c r="C34" s="80" t="s">
        <v>81</v>
      </c>
      <c r="D34" s="75">
        <v>8</v>
      </c>
      <c r="E34" s="76"/>
      <c r="F34" s="76"/>
      <c r="G34" s="76"/>
      <c r="H34" s="76"/>
      <c r="I34" s="75"/>
      <c r="J34" s="83"/>
      <c r="K34" s="74"/>
      <c r="L34" s="74"/>
      <c r="M34" s="74"/>
      <c r="N34" s="74"/>
      <c r="O34" s="74"/>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c r="FP34" s="38"/>
      <c r="FQ34" s="38"/>
      <c r="FR34" s="38"/>
      <c r="FS34" s="38"/>
      <c r="FT34" s="38"/>
      <c r="FU34" s="38"/>
      <c r="FV34" s="38"/>
      <c r="FW34" s="38"/>
      <c r="FX34" s="38"/>
      <c r="FY34" s="38"/>
      <c r="FZ34" s="38"/>
      <c r="GA34" s="38"/>
      <c r="GB34" s="38"/>
      <c r="GC34" s="38"/>
      <c r="GD34" s="38"/>
      <c r="GE34" s="38"/>
      <c r="GF34" s="38"/>
      <c r="GG34" s="38"/>
      <c r="GH34" s="38"/>
      <c r="GI34" s="38"/>
      <c r="GJ34" s="38"/>
      <c r="GK34" s="38"/>
      <c r="GL34" s="38"/>
      <c r="GM34" s="38"/>
      <c r="GN34" s="38"/>
      <c r="GO34" s="38"/>
      <c r="GP34" s="38"/>
      <c r="GQ34" s="38"/>
      <c r="GR34" s="38"/>
      <c r="GS34" s="38"/>
      <c r="GT34" s="38"/>
      <c r="GU34" s="38"/>
      <c r="GV34" s="38"/>
      <c r="GW34" s="38"/>
      <c r="GX34" s="38"/>
      <c r="GY34" s="38"/>
      <c r="GZ34" s="38"/>
      <c r="HA34" s="38"/>
      <c r="HB34" s="38"/>
      <c r="HC34" s="38"/>
      <c r="HD34" s="38"/>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c r="IR34" s="38"/>
      <c r="IS34" s="38"/>
      <c r="IT34" s="38"/>
      <c r="IU34" s="38"/>
      <c r="IV34" s="38"/>
    </row>
    <row r="35" spans="1:256" ht="27" customHeight="1" x14ac:dyDescent="0.25">
      <c r="A35" s="69" t="s">
        <v>186</v>
      </c>
      <c r="B35" s="78" t="s">
        <v>453</v>
      </c>
      <c r="C35" s="82" t="s">
        <v>128</v>
      </c>
      <c r="D35" s="83">
        <v>1</v>
      </c>
      <c r="E35" s="76"/>
      <c r="F35" s="76"/>
      <c r="G35" s="76"/>
      <c r="H35" s="76"/>
      <c r="I35" s="75"/>
      <c r="J35" s="83"/>
      <c r="K35" s="83"/>
      <c r="L35" s="83"/>
      <c r="M35" s="83"/>
      <c r="N35" s="83"/>
      <c r="O35" s="83"/>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c r="FP35" s="38"/>
      <c r="FQ35" s="38"/>
      <c r="FR35" s="38"/>
      <c r="FS35" s="38"/>
      <c r="FT35" s="38"/>
      <c r="FU35" s="38"/>
      <c r="FV35" s="38"/>
      <c r="FW35" s="38"/>
      <c r="FX35" s="38"/>
      <c r="FY35" s="38"/>
      <c r="FZ35" s="38"/>
      <c r="GA35" s="38"/>
      <c r="GB35" s="38"/>
      <c r="GC35" s="38"/>
      <c r="GD35" s="38"/>
      <c r="GE35" s="38"/>
      <c r="GF35" s="38"/>
      <c r="GG35" s="38"/>
      <c r="GH35" s="38"/>
      <c r="GI35" s="38"/>
      <c r="GJ35" s="38"/>
      <c r="GK35" s="38"/>
      <c r="GL35" s="38"/>
      <c r="GM35" s="38"/>
      <c r="GN35" s="38"/>
      <c r="GO35" s="38"/>
      <c r="GP35" s="38"/>
      <c r="GQ35" s="38"/>
      <c r="GR35" s="38"/>
      <c r="GS35" s="38"/>
      <c r="GT35" s="38"/>
      <c r="GU35" s="38"/>
      <c r="GV35" s="38"/>
      <c r="GW35" s="38"/>
      <c r="GX35" s="38"/>
      <c r="GY35" s="38"/>
      <c r="GZ35" s="38"/>
      <c r="HA35" s="38"/>
      <c r="HB35" s="38"/>
      <c r="HC35" s="38"/>
      <c r="HD35" s="38"/>
      <c r="HE35" s="38"/>
      <c r="HF35" s="38"/>
      <c r="HG35" s="38"/>
      <c r="HH35" s="38"/>
      <c r="HI35" s="38"/>
      <c r="HJ35" s="38"/>
      <c r="HK35" s="38"/>
      <c r="HL35" s="38"/>
      <c r="HM35" s="38"/>
      <c r="HN35" s="38"/>
      <c r="HO35" s="38"/>
      <c r="HP35" s="38"/>
      <c r="HQ35" s="38"/>
      <c r="HR35" s="38"/>
      <c r="HS35" s="38"/>
      <c r="HT35" s="38"/>
      <c r="HU35" s="38"/>
      <c r="HV35" s="38"/>
      <c r="HW35" s="38"/>
      <c r="HX35" s="38"/>
      <c r="HY35" s="38"/>
      <c r="HZ35" s="38"/>
      <c r="IA35" s="38"/>
      <c r="IB35" s="38"/>
      <c r="IC35" s="38"/>
      <c r="ID35" s="38"/>
      <c r="IE35" s="38"/>
      <c r="IF35" s="38"/>
      <c r="IG35" s="38"/>
      <c r="IH35" s="38"/>
      <c r="II35" s="38"/>
      <c r="IJ35" s="38"/>
      <c r="IK35" s="38"/>
      <c r="IL35" s="38"/>
      <c r="IM35" s="38"/>
      <c r="IN35" s="38"/>
      <c r="IO35" s="38"/>
      <c r="IP35" s="38"/>
      <c r="IQ35" s="38"/>
      <c r="IR35" s="38"/>
      <c r="IS35" s="38"/>
      <c r="IT35" s="38"/>
      <c r="IU35" s="38"/>
      <c r="IV35" s="38"/>
    </row>
    <row r="36" spans="1:256" x14ac:dyDescent="0.25">
      <c r="A36" s="69" t="s">
        <v>187</v>
      </c>
      <c r="B36" s="78" t="s">
        <v>188</v>
      </c>
      <c r="C36" s="82" t="s">
        <v>128</v>
      </c>
      <c r="D36" s="83">
        <v>1</v>
      </c>
      <c r="E36" s="76"/>
      <c r="F36" s="76"/>
      <c r="G36" s="76"/>
      <c r="H36" s="76"/>
      <c r="I36" s="75"/>
      <c r="J36" s="83"/>
      <c r="K36" s="83"/>
      <c r="L36" s="83"/>
      <c r="M36" s="83"/>
      <c r="N36" s="83"/>
      <c r="O36" s="83"/>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c r="FP36" s="38"/>
      <c r="FQ36" s="38"/>
      <c r="FR36" s="38"/>
      <c r="FS36" s="38"/>
      <c r="FT36" s="38"/>
      <c r="FU36" s="38"/>
      <c r="FV36" s="38"/>
      <c r="FW36" s="38"/>
      <c r="FX36" s="38"/>
      <c r="FY36" s="38"/>
      <c r="FZ36" s="38"/>
      <c r="GA36" s="38"/>
      <c r="GB36" s="38"/>
      <c r="GC36" s="38"/>
      <c r="GD36" s="38"/>
      <c r="GE36" s="38"/>
      <c r="GF36" s="38"/>
      <c r="GG36" s="38"/>
      <c r="GH36" s="38"/>
      <c r="GI36" s="38"/>
      <c r="GJ36" s="38"/>
      <c r="GK36" s="38"/>
      <c r="GL36" s="38"/>
      <c r="GM36" s="38"/>
      <c r="GN36" s="38"/>
      <c r="GO36" s="38"/>
      <c r="GP36" s="38"/>
      <c r="GQ36" s="38"/>
      <c r="GR36" s="38"/>
      <c r="GS36" s="38"/>
      <c r="GT36" s="38"/>
      <c r="GU36" s="38"/>
      <c r="GV36" s="38"/>
      <c r="GW36" s="38"/>
      <c r="GX36" s="38"/>
      <c r="GY36" s="38"/>
      <c r="GZ36" s="38"/>
      <c r="HA36" s="38"/>
      <c r="HB36" s="38"/>
      <c r="HC36" s="38"/>
      <c r="HD36" s="38"/>
      <c r="HE36" s="38"/>
      <c r="HF36" s="38"/>
      <c r="HG36" s="38"/>
      <c r="HH36" s="38"/>
      <c r="HI36" s="38"/>
      <c r="HJ36" s="38"/>
      <c r="HK36" s="38"/>
      <c r="HL36" s="38"/>
      <c r="HM36" s="38"/>
      <c r="HN36" s="38"/>
      <c r="HO36" s="38"/>
      <c r="HP36" s="38"/>
      <c r="HQ36" s="38"/>
      <c r="HR36" s="38"/>
      <c r="HS36" s="38"/>
      <c r="HT36" s="38"/>
      <c r="HU36" s="38"/>
      <c r="HV36" s="38"/>
      <c r="HW36" s="38"/>
      <c r="HX36" s="38"/>
      <c r="HY36" s="38"/>
      <c r="HZ36" s="38"/>
      <c r="IA36" s="38"/>
      <c r="IB36" s="38"/>
      <c r="IC36" s="38"/>
      <c r="ID36" s="38"/>
      <c r="IE36" s="38"/>
      <c r="IF36" s="38"/>
      <c r="IG36" s="38"/>
      <c r="IH36" s="38"/>
      <c r="II36" s="38"/>
      <c r="IJ36" s="38"/>
      <c r="IK36" s="38"/>
      <c r="IL36" s="38"/>
      <c r="IM36" s="38"/>
      <c r="IN36" s="38"/>
      <c r="IO36" s="38"/>
      <c r="IP36" s="38"/>
      <c r="IQ36" s="38"/>
      <c r="IR36" s="38"/>
      <c r="IS36" s="38"/>
      <c r="IT36" s="38"/>
      <c r="IU36" s="38"/>
      <c r="IV36" s="38"/>
    </row>
    <row r="37" spans="1:256" ht="14.25" customHeight="1" x14ac:dyDescent="0.25">
      <c r="A37" s="69" t="s">
        <v>189</v>
      </c>
      <c r="B37" s="78" t="s">
        <v>190</v>
      </c>
      <c r="C37" s="82" t="s">
        <v>128</v>
      </c>
      <c r="D37" s="83">
        <v>1</v>
      </c>
      <c r="E37" s="76"/>
      <c r="F37" s="76"/>
      <c r="G37" s="76"/>
      <c r="H37" s="76"/>
      <c r="I37" s="75"/>
      <c r="J37" s="83"/>
      <c r="K37" s="83"/>
      <c r="L37" s="83"/>
      <c r="M37" s="83"/>
      <c r="N37" s="83"/>
      <c r="O37" s="83"/>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c r="FP37" s="38"/>
      <c r="FQ37" s="38"/>
      <c r="FR37" s="38"/>
      <c r="FS37" s="38"/>
      <c r="FT37" s="38"/>
      <c r="FU37" s="38"/>
      <c r="FV37" s="38"/>
      <c r="FW37" s="38"/>
      <c r="FX37" s="38"/>
      <c r="FY37" s="38"/>
      <c r="FZ37" s="38"/>
      <c r="GA37" s="38"/>
      <c r="GB37" s="38"/>
      <c r="GC37" s="38"/>
      <c r="GD37" s="38"/>
      <c r="GE37" s="38"/>
      <c r="GF37" s="38"/>
      <c r="GG37" s="38"/>
      <c r="GH37" s="38"/>
      <c r="GI37" s="38"/>
      <c r="GJ37" s="38"/>
      <c r="GK37" s="38"/>
      <c r="GL37" s="38"/>
      <c r="GM37" s="38"/>
      <c r="GN37" s="38"/>
      <c r="GO37" s="38"/>
      <c r="GP37" s="38"/>
      <c r="GQ37" s="38"/>
      <c r="GR37" s="38"/>
      <c r="GS37" s="38"/>
      <c r="GT37" s="38"/>
      <c r="GU37" s="38"/>
      <c r="GV37" s="38"/>
      <c r="GW37" s="38"/>
      <c r="GX37" s="38"/>
      <c r="GY37" s="38"/>
      <c r="GZ37" s="38"/>
      <c r="HA37" s="38"/>
      <c r="HB37" s="38"/>
      <c r="HC37" s="38"/>
      <c r="HD37" s="38"/>
      <c r="HE37" s="38"/>
      <c r="HF37" s="38"/>
      <c r="HG37" s="38"/>
      <c r="HH37" s="38"/>
      <c r="HI37" s="38"/>
      <c r="HJ37" s="38"/>
      <c r="HK37" s="38"/>
      <c r="HL37" s="38"/>
      <c r="HM37" s="38"/>
      <c r="HN37" s="38"/>
      <c r="HO37" s="38"/>
      <c r="HP37" s="38"/>
      <c r="HQ37" s="38"/>
      <c r="HR37" s="38"/>
      <c r="HS37" s="38"/>
      <c r="HT37" s="38"/>
      <c r="HU37" s="38"/>
      <c r="HV37" s="38"/>
      <c r="HW37" s="38"/>
      <c r="HX37" s="38"/>
      <c r="HY37" s="38"/>
      <c r="HZ37" s="38"/>
      <c r="IA37" s="38"/>
      <c r="IB37" s="38"/>
      <c r="IC37" s="38"/>
      <c r="ID37" s="38"/>
      <c r="IE37" s="38"/>
      <c r="IF37" s="38"/>
      <c r="IG37" s="38"/>
      <c r="IH37" s="38"/>
      <c r="II37" s="38"/>
      <c r="IJ37" s="38"/>
      <c r="IK37" s="38"/>
      <c r="IL37" s="38"/>
      <c r="IM37" s="38"/>
      <c r="IN37" s="38"/>
      <c r="IO37" s="38"/>
      <c r="IP37" s="38"/>
      <c r="IQ37" s="38"/>
      <c r="IR37" s="38"/>
      <c r="IS37" s="38"/>
      <c r="IT37" s="38"/>
      <c r="IU37" s="38"/>
      <c r="IV37" s="38"/>
    </row>
    <row r="38" spans="1:256" ht="25.5" x14ac:dyDescent="0.25">
      <c r="A38" s="69" t="s">
        <v>191</v>
      </c>
      <c r="B38" s="78" t="s">
        <v>455</v>
      </c>
      <c r="C38" s="90" t="s">
        <v>76</v>
      </c>
      <c r="D38" s="94">
        <f>300.8</f>
        <v>300.8</v>
      </c>
      <c r="E38" s="95"/>
      <c r="F38" s="96"/>
      <c r="G38" s="96"/>
      <c r="H38" s="94"/>
      <c r="I38" s="96"/>
      <c r="J38" s="96"/>
      <c r="K38" s="96"/>
      <c r="L38" s="96"/>
      <c r="M38" s="96"/>
      <c r="N38" s="96"/>
      <c r="O38" s="96"/>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c r="FP38" s="38"/>
      <c r="FQ38" s="38"/>
      <c r="FR38" s="38"/>
      <c r="FS38" s="38"/>
      <c r="FT38" s="38"/>
      <c r="FU38" s="38"/>
      <c r="FV38" s="38"/>
      <c r="FW38" s="38"/>
      <c r="FX38" s="38"/>
      <c r="FY38" s="38"/>
      <c r="FZ38" s="38"/>
      <c r="GA38" s="38"/>
      <c r="GB38" s="38"/>
      <c r="GC38" s="38"/>
      <c r="GD38" s="38"/>
      <c r="GE38" s="38"/>
      <c r="GF38" s="38"/>
      <c r="GG38" s="38"/>
      <c r="GH38" s="38"/>
      <c r="GI38" s="38"/>
      <c r="GJ38" s="38"/>
      <c r="GK38" s="38"/>
      <c r="GL38" s="38"/>
      <c r="GM38" s="38"/>
      <c r="GN38" s="38"/>
      <c r="GO38" s="38"/>
      <c r="GP38" s="38"/>
      <c r="GQ38" s="38"/>
      <c r="GR38" s="38"/>
      <c r="GS38" s="38"/>
      <c r="GT38" s="38"/>
      <c r="GU38" s="38"/>
      <c r="GV38" s="38"/>
      <c r="GW38" s="38"/>
      <c r="GX38" s="38"/>
      <c r="GY38" s="38"/>
      <c r="GZ38" s="38"/>
      <c r="HA38" s="38"/>
      <c r="HB38" s="38"/>
      <c r="HC38" s="38"/>
      <c r="HD38" s="38"/>
      <c r="HE38" s="38"/>
      <c r="HF38" s="38"/>
      <c r="HG38" s="38"/>
      <c r="HH38" s="38"/>
      <c r="HI38" s="38"/>
      <c r="HJ38" s="38"/>
      <c r="HK38" s="38"/>
      <c r="HL38" s="38"/>
      <c r="HM38" s="38"/>
      <c r="HN38" s="38"/>
      <c r="HO38" s="38"/>
      <c r="HP38" s="38"/>
      <c r="HQ38" s="38"/>
      <c r="HR38" s="38"/>
      <c r="HS38" s="38"/>
      <c r="HT38" s="38"/>
      <c r="HU38" s="38"/>
      <c r="HV38" s="38"/>
      <c r="HW38" s="38"/>
      <c r="HX38" s="38"/>
      <c r="HY38" s="38"/>
      <c r="HZ38" s="38"/>
      <c r="IA38" s="38"/>
      <c r="IB38" s="38"/>
      <c r="IC38" s="38"/>
      <c r="ID38" s="38"/>
      <c r="IE38" s="38"/>
      <c r="IF38" s="38"/>
      <c r="IG38" s="38"/>
      <c r="IH38" s="38"/>
      <c r="II38" s="38"/>
      <c r="IJ38" s="38"/>
      <c r="IK38" s="38"/>
      <c r="IL38" s="38"/>
      <c r="IM38" s="38"/>
      <c r="IN38" s="38"/>
      <c r="IO38" s="38"/>
      <c r="IP38" s="38"/>
      <c r="IQ38" s="38"/>
      <c r="IR38" s="38"/>
      <c r="IS38" s="38"/>
      <c r="IT38" s="38"/>
      <c r="IU38" s="38"/>
      <c r="IV38" s="38"/>
    </row>
    <row r="39" spans="1:256" ht="38.25" x14ac:dyDescent="0.25">
      <c r="A39" s="69" t="s">
        <v>192</v>
      </c>
      <c r="B39" s="78" t="s">
        <v>193</v>
      </c>
      <c r="C39" s="90" t="s">
        <v>76</v>
      </c>
      <c r="D39" s="97">
        <v>300.8</v>
      </c>
      <c r="E39" s="97"/>
      <c r="F39" s="97"/>
      <c r="G39" s="97"/>
      <c r="H39" s="76"/>
      <c r="I39" s="97"/>
      <c r="J39" s="97"/>
      <c r="K39" s="97"/>
      <c r="L39" s="97"/>
      <c r="M39" s="97"/>
      <c r="N39" s="97"/>
      <c r="O39" s="97"/>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38"/>
      <c r="GF39" s="38"/>
      <c r="GG39" s="38"/>
      <c r="GH39" s="38"/>
      <c r="GI39" s="38"/>
      <c r="GJ39" s="38"/>
      <c r="GK39" s="38"/>
      <c r="GL39" s="38"/>
      <c r="GM39" s="38"/>
      <c r="GN39" s="38"/>
      <c r="GO39" s="38"/>
      <c r="GP39" s="38"/>
      <c r="GQ39" s="38"/>
      <c r="GR39" s="38"/>
      <c r="GS39" s="38"/>
      <c r="GT39" s="38"/>
      <c r="GU39" s="38"/>
      <c r="GV39" s="38"/>
      <c r="GW39" s="38"/>
      <c r="GX39" s="38"/>
      <c r="GY39" s="38"/>
      <c r="GZ39" s="38"/>
      <c r="HA39" s="38"/>
      <c r="HB39" s="38"/>
      <c r="HC39" s="38"/>
      <c r="HD39" s="38"/>
      <c r="HE39" s="38"/>
      <c r="HF39" s="38"/>
      <c r="HG39" s="38"/>
      <c r="HH39" s="38"/>
      <c r="HI39" s="38"/>
      <c r="HJ39" s="38"/>
      <c r="HK39" s="38"/>
      <c r="HL39" s="38"/>
      <c r="HM39" s="38"/>
      <c r="HN39" s="38"/>
      <c r="HO39" s="38"/>
      <c r="HP39" s="38"/>
      <c r="HQ39" s="38"/>
      <c r="HR39" s="38"/>
      <c r="HS39" s="38"/>
      <c r="HT39" s="38"/>
      <c r="HU39" s="38"/>
      <c r="HV39" s="38"/>
      <c r="HW39" s="38"/>
      <c r="HX39" s="38"/>
      <c r="HY39" s="38"/>
      <c r="HZ39" s="38"/>
      <c r="IA39" s="38"/>
      <c r="IB39" s="38"/>
      <c r="IC39" s="38"/>
      <c r="ID39" s="38"/>
      <c r="IE39" s="38"/>
      <c r="IF39" s="38"/>
      <c r="IG39" s="38"/>
      <c r="IH39" s="38"/>
      <c r="II39" s="38"/>
      <c r="IJ39" s="38"/>
      <c r="IK39" s="38"/>
      <c r="IL39" s="38"/>
      <c r="IM39" s="38"/>
      <c r="IN39" s="38"/>
      <c r="IO39" s="38"/>
      <c r="IP39" s="38"/>
      <c r="IQ39" s="38"/>
      <c r="IR39" s="38"/>
      <c r="IS39" s="38"/>
      <c r="IT39" s="38"/>
      <c r="IU39" s="38"/>
      <c r="IV39" s="38"/>
    </row>
    <row r="40" spans="1:256" x14ac:dyDescent="0.25">
      <c r="A40" s="69" t="s">
        <v>194</v>
      </c>
      <c r="B40" s="78" t="s">
        <v>195</v>
      </c>
      <c r="C40" s="90" t="s">
        <v>76</v>
      </c>
      <c r="D40" s="73">
        <v>80</v>
      </c>
      <c r="E40" s="73"/>
      <c r="F40" s="73"/>
      <c r="G40" s="73"/>
      <c r="H40" s="80"/>
      <c r="I40" s="73"/>
      <c r="J40" s="73"/>
      <c r="K40" s="73"/>
      <c r="L40" s="73"/>
      <c r="M40" s="73"/>
      <c r="N40" s="73"/>
      <c r="O40" s="73"/>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c r="IN40" s="38"/>
      <c r="IO40" s="38"/>
      <c r="IP40" s="38"/>
      <c r="IQ40" s="38"/>
      <c r="IR40" s="38"/>
      <c r="IS40" s="38"/>
      <c r="IT40" s="38"/>
      <c r="IU40" s="38"/>
      <c r="IV40" s="38"/>
    </row>
    <row r="41" spans="1:256" ht="25.5" x14ac:dyDescent="0.25">
      <c r="A41" s="69" t="s">
        <v>196</v>
      </c>
      <c r="B41" s="78" t="s">
        <v>197</v>
      </c>
      <c r="C41" s="82" t="s">
        <v>128</v>
      </c>
      <c r="D41" s="83">
        <v>1</v>
      </c>
      <c r="E41" s="76"/>
      <c r="F41" s="76"/>
      <c r="G41" s="76"/>
      <c r="H41" s="80"/>
      <c r="I41" s="75"/>
      <c r="J41" s="83"/>
      <c r="K41" s="83"/>
      <c r="L41" s="83"/>
      <c r="M41" s="83"/>
      <c r="N41" s="83"/>
      <c r="O41" s="83"/>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c r="FP41" s="38"/>
      <c r="FQ41" s="38"/>
      <c r="FR41" s="38"/>
      <c r="FS41" s="38"/>
      <c r="FT41" s="38"/>
      <c r="FU41" s="38"/>
      <c r="FV41" s="38"/>
      <c r="FW41" s="38"/>
      <c r="FX41" s="38"/>
      <c r="FY41" s="38"/>
      <c r="FZ41" s="38"/>
      <c r="GA41" s="38"/>
      <c r="GB41" s="38"/>
      <c r="GC41" s="38"/>
      <c r="GD41" s="38"/>
      <c r="GE41" s="38"/>
      <c r="GF41" s="38"/>
      <c r="GG41" s="38"/>
      <c r="GH41" s="38"/>
      <c r="GI41" s="38"/>
      <c r="GJ41" s="38"/>
      <c r="GK41" s="38"/>
      <c r="GL41" s="38"/>
      <c r="GM41" s="38"/>
      <c r="GN41" s="38"/>
      <c r="GO41" s="38"/>
      <c r="GP41" s="38"/>
      <c r="GQ41" s="38"/>
      <c r="GR41" s="38"/>
      <c r="GS41" s="38"/>
      <c r="GT41" s="38"/>
      <c r="GU41" s="38"/>
      <c r="GV41" s="38"/>
      <c r="GW41" s="38"/>
      <c r="GX41" s="38"/>
      <c r="GY41" s="38"/>
      <c r="GZ41" s="38"/>
      <c r="HA41" s="38"/>
      <c r="HB41" s="38"/>
      <c r="HC41" s="38"/>
      <c r="HD41" s="38"/>
      <c r="HE41" s="38"/>
      <c r="HF41" s="38"/>
      <c r="HG41" s="38"/>
      <c r="HH41" s="38"/>
      <c r="HI41" s="38"/>
      <c r="HJ41" s="38"/>
      <c r="HK41" s="38"/>
      <c r="HL41" s="38"/>
      <c r="HM41" s="38"/>
      <c r="HN41" s="38"/>
      <c r="HO41" s="38"/>
      <c r="HP41" s="38"/>
      <c r="HQ41" s="38"/>
      <c r="HR41" s="38"/>
      <c r="HS41" s="38"/>
      <c r="HT41" s="38"/>
      <c r="HU41" s="38"/>
      <c r="HV41" s="38"/>
      <c r="HW41" s="38"/>
      <c r="HX41" s="38"/>
      <c r="HY41" s="38"/>
      <c r="HZ41" s="38"/>
      <c r="IA41" s="38"/>
      <c r="IB41" s="38"/>
      <c r="IC41" s="38"/>
      <c r="ID41" s="38"/>
      <c r="IE41" s="38"/>
      <c r="IF41" s="38"/>
      <c r="IG41" s="38"/>
      <c r="IH41" s="38"/>
      <c r="II41" s="38"/>
      <c r="IJ41" s="38"/>
      <c r="IK41" s="38"/>
      <c r="IL41" s="38"/>
      <c r="IM41" s="38"/>
      <c r="IN41" s="38"/>
      <c r="IO41" s="38"/>
      <c r="IP41" s="38"/>
      <c r="IQ41" s="38"/>
      <c r="IR41" s="38"/>
      <c r="IS41" s="38"/>
      <c r="IT41" s="38"/>
      <c r="IU41" s="38"/>
      <c r="IV41" s="38"/>
    </row>
    <row r="42" spans="1:256" x14ac:dyDescent="0.25">
      <c r="A42" s="94"/>
      <c r="B42" s="98" t="s">
        <v>198</v>
      </c>
      <c r="C42" s="94"/>
      <c r="D42" s="94"/>
      <c r="E42" s="94"/>
      <c r="F42" s="94"/>
      <c r="G42" s="94"/>
      <c r="H42" s="94"/>
      <c r="I42" s="94"/>
      <c r="J42" s="94"/>
      <c r="K42" s="94"/>
      <c r="L42" s="94"/>
      <c r="M42" s="94"/>
      <c r="N42" s="94"/>
      <c r="O42" s="94"/>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row>
    <row r="43" spans="1:256" ht="13.5" customHeight="1" x14ac:dyDescent="0.25">
      <c r="A43" s="69" t="s">
        <v>65</v>
      </c>
      <c r="B43" s="93" t="s">
        <v>199</v>
      </c>
      <c r="C43" s="94" t="s">
        <v>81</v>
      </c>
      <c r="D43" s="83">
        <v>1</v>
      </c>
      <c r="E43" s="83"/>
      <c r="F43" s="83"/>
      <c r="G43" s="83"/>
      <c r="H43" s="94"/>
      <c r="I43" s="83"/>
      <c r="J43" s="83"/>
      <c r="K43" s="83"/>
      <c r="L43" s="83"/>
      <c r="M43" s="83"/>
      <c r="N43" s="83"/>
      <c r="O43" s="83"/>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row>
    <row r="44" spans="1:256" x14ac:dyDescent="0.25">
      <c r="A44" s="69" t="s">
        <v>74</v>
      </c>
      <c r="B44" s="93" t="s">
        <v>200</v>
      </c>
      <c r="C44" s="82" t="s">
        <v>81</v>
      </c>
      <c r="D44" s="83">
        <v>0.4</v>
      </c>
      <c r="E44" s="74"/>
      <c r="F44" s="74"/>
      <c r="G44" s="74"/>
      <c r="H44" s="74"/>
      <c r="I44" s="74"/>
      <c r="J44" s="75"/>
      <c r="K44" s="83"/>
      <c r="L44" s="83"/>
      <c r="M44" s="83"/>
      <c r="N44" s="83"/>
      <c r="O44" s="83"/>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row>
    <row r="45" spans="1:256" ht="26.25" customHeight="1" x14ac:dyDescent="0.25">
      <c r="A45" s="69" t="s">
        <v>90</v>
      </c>
      <c r="B45" s="93" t="s">
        <v>201</v>
      </c>
      <c r="C45" s="82" t="s">
        <v>81</v>
      </c>
      <c r="D45" s="83">
        <v>0.5</v>
      </c>
      <c r="E45" s="83"/>
      <c r="F45" s="83"/>
      <c r="G45" s="83"/>
      <c r="H45" s="83"/>
      <c r="I45" s="83"/>
      <c r="J45" s="83"/>
      <c r="K45" s="83"/>
      <c r="L45" s="83"/>
      <c r="M45" s="83"/>
      <c r="N45" s="83"/>
      <c r="O45" s="83"/>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row>
    <row r="46" spans="1:256" x14ac:dyDescent="0.25">
      <c r="A46" s="69" t="s">
        <v>95</v>
      </c>
      <c r="B46" s="93" t="s">
        <v>202</v>
      </c>
      <c r="C46" s="82" t="s">
        <v>114</v>
      </c>
      <c r="D46" s="83">
        <v>2</v>
      </c>
      <c r="E46" s="83"/>
      <c r="F46" s="83"/>
      <c r="G46" s="83"/>
      <c r="H46" s="83"/>
      <c r="I46" s="83"/>
      <c r="J46" s="83"/>
      <c r="K46" s="83"/>
      <c r="L46" s="83"/>
      <c r="M46" s="83"/>
      <c r="N46" s="83"/>
      <c r="O46" s="83"/>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c r="IN46" s="12"/>
      <c r="IO46" s="12"/>
      <c r="IP46" s="12"/>
      <c r="IQ46" s="12"/>
      <c r="IR46" s="12"/>
      <c r="IS46" s="12"/>
      <c r="IT46" s="12"/>
      <c r="IU46" s="12"/>
      <c r="IV46" s="12"/>
    </row>
    <row r="47" spans="1:256" ht="26.25" customHeight="1" x14ac:dyDescent="0.25">
      <c r="A47" s="69" t="s">
        <v>157</v>
      </c>
      <c r="B47" s="93" t="s">
        <v>203</v>
      </c>
      <c r="C47" s="82" t="s">
        <v>81</v>
      </c>
      <c r="D47" s="83">
        <v>0.04</v>
      </c>
      <c r="E47" s="83"/>
      <c r="F47" s="83"/>
      <c r="G47" s="83"/>
      <c r="H47" s="83"/>
      <c r="I47" s="83"/>
      <c r="J47" s="83"/>
      <c r="K47" s="83"/>
      <c r="L47" s="83"/>
      <c r="M47" s="83"/>
      <c r="N47" s="83"/>
      <c r="O47" s="83"/>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2"/>
      <c r="IO47" s="12"/>
      <c r="IP47" s="12"/>
      <c r="IQ47" s="12"/>
      <c r="IR47" s="12"/>
      <c r="IS47" s="12"/>
      <c r="IT47" s="12"/>
      <c r="IU47" s="12"/>
      <c r="IV47" s="12"/>
    </row>
    <row r="48" spans="1:256" ht="26.25" customHeight="1" x14ac:dyDescent="0.25">
      <c r="A48" s="69" t="s">
        <v>158</v>
      </c>
      <c r="B48" s="93" t="s">
        <v>204</v>
      </c>
      <c r="C48" s="82" t="s">
        <v>109</v>
      </c>
      <c r="D48" s="83">
        <v>12</v>
      </c>
      <c r="E48" s="83"/>
      <c r="F48" s="83"/>
      <c r="G48" s="83"/>
      <c r="H48" s="83"/>
      <c r="I48" s="83"/>
      <c r="J48" s="83"/>
      <c r="K48" s="83"/>
      <c r="L48" s="83"/>
      <c r="M48" s="83"/>
      <c r="N48" s="83"/>
      <c r="O48" s="83"/>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c r="IK48" s="12"/>
      <c r="IL48" s="12"/>
      <c r="IM48" s="12"/>
      <c r="IN48" s="12"/>
      <c r="IO48" s="12"/>
      <c r="IP48" s="12"/>
      <c r="IQ48" s="12"/>
      <c r="IR48" s="12"/>
      <c r="IS48" s="12"/>
      <c r="IT48" s="12"/>
      <c r="IU48" s="12"/>
      <c r="IV48" s="12"/>
    </row>
    <row r="49" spans="1:256" x14ac:dyDescent="0.25">
      <c r="A49" s="69" t="s">
        <v>142</v>
      </c>
      <c r="B49" s="93" t="s">
        <v>205</v>
      </c>
      <c r="C49" s="82" t="s">
        <v>114</v>
      </c>
      <c r="D49" s="83">
        <v>4</v>
      </c>
      <c r="E49" s="83"/>
      <c r="F49" s="83"/>
      <c r="G49" s="83"/>
      <c r="H49" s="83"/>
      <c r="I49" s="83"/>
      <c r="J49" s="83"/>
      <c r="K49" s="83"/>
      <c r="L49" s="83"/>
      <c r="M49" s="83"/>
      <c r="N49" s="83"/>
      <c r="O49" s="83"/>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c r="IK49" s="12"/>
      <c r="IL49" s="12"/>
      <c r="IM49" s="12"/>
      <c r="IN49" s="12"/>
      <c r="IO49" s="12"/>
      <c r="IP49" s="12"/>
      <c r="IQ49" s="12"/>
      <c r="IR49" s="12"/>
      <c r="IS49" s="12"/>
      <c r="IT49" s="12"/>
      <c r="IU49" s="12"/>
      <c r="IV49" s="12"/>
    </row>
    <row r="50" spans="1:256" ht="26.25" customHeight="1" x14ac:dyDescent="0.25">
      <c r="A50" s="69" t="s">
        <v>143</v>
      </c>
      <c r="B50" s="93" t="s">
        <v>206</v>
      </c>
      <c r="C50" s="82" t="s">
        <v>114</v>
      </c>
      <c r="D50" s="83">
        <v>4</v>
      </c>
      <c r="E50" s="83"/>
      <c r="F50" s="83"/>
      <c r="G50" s="83"/>
      <c r="H50" s="83"/>
      <c r="I50" s="83"/>
      <c r="J50" s="83"/>
      <c r="K50" s="83"/>
      <c r="L50" s="83"/>
      <c r="M50" s="83"/>
      <c r="N50" s="83"/>
      <c r="O50" s="83"/>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c r="IN50" s="12"/>
      <c r="IO50" s="12"/>
      <c r="IP50" s="12"/>
      <c r="IQ50" s="12"/>
      <c r="IR50" s="12"/>
      <c r="IS50" s="12"/>
      <c r="IT50" s="12"/>
      <c r="IU50" s="12"/>
      <c r="IV50" s="12"/>
    </row>
    <row r="51" spans="1:256" ht="26.25" customHeight="1" x14ac:dyDescent="0.25">
      <c r="A51" s="69" t="s">
        <v>162</v>
      </c>
      <c r="B51" s="93" t="s">
        <v>207</v>
      </c>
      <c r="C51" s="82" t="s">
        <v>109</v>
      </c>
      <c r="D51" s="83">
        <v>9</v>
      </c>
      <c r="E51" s="83"/>
      <c r="F51" s="83"/>
      <c r="G51" s="83"/>
      <c r="H51" s="83"/>
      <c r="I51" s="83"/>
      <c r="J51" s="83"/>
      <c r="K51" s="83"/>
      <c r="L51" s="83"/>
      <c r="M51" s="83"/>
      <c r="N51" s="83"/>
      <c r="O51" s="83"/>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row>
    <row r="52" spans="1:256" ht="39" x14ac:dyDescent="0.25">
      <c r="A52" s="69" t="s">
        <v>164</v>
      </c>
      <c r="B52" s="93" t="s">
        <v>208</v>
      </c>
      <c r="C52" s="82" t="s">
        <v>76</v>
      </c>
      <c r="D52" s="83">
        <v>3.5</v>
      </c>
      <c r="E52" s="83"/>
      <c r="F52" s="83"/>
      <c r="G52" s="83"/>
      <c r="H52" s="83"/>
      <c r="I52" s="83"/>
      <c r="J52" s="83"/>
      <c r="K52" s="83"/>
      <c r="L52" s="83"/>
      <c r="M52" s="83"/>
      <c r="N52" s="83"/>
      <c r="O52" s="83"/>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c r="IH52" s="12"/>
      <c r="II52" s="12"/>
      <c r="IJ52" s="12"/>
      <c r="IK52" s="12"/>
      <c r="IL52" s="12"/>
      <c r="IM52" s="12"/>
      <c r="IN52" s="12"/>
      <c r="IO52" s="12"/>
      <c r="IP52" s="12"/>
      <c r="IQ52" s="12"/>
      <c r="IR52" s="12"/>
      <c r="IS52" s="12"/>
      <c r="IT52" s="12"/>
      <c r="IU52" s="12"/>
      <c r="IV52" s="12"/>
    </row>
    <row r="53" spans="1:256" ht="26.25" customHeight="1" x14ac:dyDescent="0.25">
      <c r="A53" s="69" t="s">
        <v>166</v>
      </c>
      <c r="B53" s="93" t="s">
        <v>209</v>
      </c>
      <c r="C53" s="82" t="s">
        <v>114</v>
      </c>
      <c r="D53" s="83">
        <v>17</v>
      </c>
      <c r="E53" s="83"/>
      <c r="F53" s="83"/>
      <c r="G53" s="83"/>
      <c r="H53" s="83"/>
      <c r="I53" s="83"/>
      <c r="J53" s="83"/>
      <c r="K53" s="83"/>
      <c r="L53" s="83"/>
      <c r="M53" s="83"/>
      <c r="N53" s="83"/>
      <c r="O53" s="83"/>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row>
    <row r="54" spans="1:256" ht="26.25" customHeight="1" x14ac:dyDescent="0.25">
      <c r="A54" s="69" t="s">
        <v>168</v>
      </c>
      <c r="B54" s="93" t="s">
        <v>210</v>
      </c>
      <c r="C54" s="82" t="s">
        <v>114</v>
      </c>
      <c r="D54" s="83">
        <v>8</v>
      </c>
      <c r="E54" s="83"/>
      <c r="F54" s="83"/>
      <c r="G54" s="83"/>
      <c r="H54" s="83"/>
      <c r="I54" s="83"/>
      <c r="J54" s="83"/>
      <c r="K54" s="83"/>
      <c r="L54" s="83"/>
      <c r="M54" s="83"/>
      <c r="N54" s="83"/>
      <c r="O54" s="83"/>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c r="IV54" s="12"/>
    </row>
    <row r="55" spans="1:256" ht="12.6" customHeight="1" x14ac:dyDescent="0.25">
      <c r="A55" s="94"/>
      <c r="B55" s="99" t="s">
        <v>211</v>
      </c>
      <c r="C55" s="82"/>
      <c r="D55" s="82"/>
      <c r="E55" s="82"/>
      <c r="F55" s="82"/>
      <c r="G55" s="82"/>
      <c r="H55" s="82"/>
      <c r="I55" s="82"/>
      <c r="J55" s="82"/>
      <c r="K55" s="82"/>
      <c r="L55" s="82"/>
      <c r="M55" s="82"/>
      <c r="N55" s="82"/>
      <c r="O55" s="8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c r="IK55" s="12"/>
      <c r="IL55" s="12"/>
      <c r="IM55" s="12"/>
      <c r="IN55" s="12"/>
      <c r="IO55" s="12"/>
      <c r="IP55" s="12"/>
      <c r="IQ55" s="12"/>
      <c r="IR55" s="12"/>
      <c r="IS55" s="12"/>
      <c r="IT55" s="12"/>
      <c r="IU55" s="12"/>
      <c r="IV55" s="12"/>
    </row>
    <row r="56" spans="1:256" ht="12.6" customHeight="1" x14ac:dyDescent="0.25">
      <c r="A56" s="69" t="s">
        <v>65</v>
      </c>
      <c r="B56" s="93" t="s">
        <v>212</v>
      </c>
      <c r="C56" s="82" t="s">
        <v>109</v>
      </c>
      <c r="D56" s="83">
        <v>11.5</v>
      </c>
      <c r="E56" s="75"/>
      <c r="F56" s="75"/>
      <c r="G56" s="76"/>
      <c r="H56" s="77"/>
      <c r="I56" s="75"/>
      <c r="J56" s="75"/>
      <c r="K56" s="83"/>
      <c r="L56" s="83"/>
      <c r="M56" s="83"/>
      <c r="N56" s="83"/>
      <c r="O56" s="83"/>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c r="IH56" s="12"/>
      <c r="II56" s="12"/>
      <c r="IJ56" s="12"/>
      <c r="IK56" s="12"/>
      <c r="IL56" s="12"/>
      <c r="IM56" s="12"/>
      <c r="IN56" s="12"/>
      <c r="IO56" s="12"/>
      <c r="IP56" s="12"/>
      <c r="IQ56" s="12"/>
      <c r="IR56" s="12"/>
      <c r="IS56" s="12"/>
      <c r="IT56" s="12"/>
      <c r="IU56" s="12"/>
      <c r="IV56" s="12"/>
    </row>
    <row r="57" spans="1:256" x14ac:dyDescent="0.25">
      <c r="A57" s="69" t="s">
        <v>74</v>
      </c>
      <c r="B57" s="100" t="s">
        <v>213</v>
      </c>
      <c r="C57" s="82" t="s">
        <v>114</v>
      </c>
      <c r="D57" s="83">
        <v>3</v>
      </c>
      <c r="E57" s="75"/>
      <c r="F57" s="75"/>
      <c r="G57" s="76"/>
      <c r="H57" s="77"/>
      <c r="I57" s="75"/>
      <c r="J57" s="75"/>
      <c r="K57" s="83"/>
      <c r="L57" s="83"/>
      <c r="M57" s="83"/>
      <c r="N57" s="83"/>
      <c r="O57" s="83"/>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c r="IH57" s="12"/>
      <c r="II57" s="12"/>
      <c r="IJ57" s="12"/>
      <c r="IK57" s="12"/>
      <c r="IL57" s="12"/>
      <c r="IM57" s="12"/>
      <c r="IN57" s="12"/>
      <c r="IO57" s="12"/>
      <c r="IP57" s="12"/>
      <c r="IQ57" s="12"/>
      <c r="IR57" s="12"/>
      <c r="IS57" s="12"/>
      <c r="IT57" s="12"/>
      <c r="IU57" s="12"/>
      <c r="IV57" s="12"/>
    </row>
    <row r="58" spans="1:256" x14ac:dyDescent="0.25">
      <c r="A58" s="69" t="s">
        <v>90</v>
      </c>
      <c r="B58" s="100" t="s">
        <v>214</v>
      </c>
      <c r="C58" s="82" t="s">
        <v>114</v>
      </c>
      <c r="D58" s="83">
        <v>12</v>
      </c>
      <c r="E58" s="83"/>
      <c r="F58" s="83"/>
      <c r="G58" s="83"/>
      <c r="H58" s="83"/>
      <c r="I58" s="83"/>
      <c r="J58" s="83"/>
      <c r="K58" s="83"/>
      <c r="L58" s="83"/>
      <c r="M58" s="83"/>
      <c r="N58" s="83"/>
      <c r="O58" s="83"/>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c r="HS58" s="12"/>
      <c r="HT58" s="12"/>
      <c r="HU58" s="12"/>
      <c r="HV58" s="12"/>
      <c r="HW58" s="12"/>
      <c r="HX58" s="12"/>
      <c r="HY58" s="12"/>
      <c r="HZ58" s="12"/>
      <c r="IA58" s="12"/>
      <c r="IB58" s="12"/>
      <c r="IC58" s="12"/>
      <c r="ID58" s="12"/>
      <c r="IE58" s="12"/>
      <c r="IF58" s="12"/>
      <c r="IG58" s="12"/>
      <c r="IH58" s="12"/>
      <c r="II58" s="12"/>
      <c r="IJ58" s="12"/>
      <c r="IK58" s="12"/>
      <c r="IL58" s="12"/>
      <c r="IM58" s="12"/>
      <c r="IN58" s="12"/>
      <c r="IO58" s="12"/>
      <c r="IP58" s="12"/>
      <c r="IQ58" s="12"/>
      <c r="IR58" s="12"/>
      <c r="IS58" s="12"/>
      <c r="IT58" s="12"/>
      <c r="IU58" s="12"/>
      <c r="IV58" s="12"/>
    </row>
    <row r="59" spans="1:256" x14ac:dyDescent="0.25">
      <c r="A59" s="69" t="s">
        <v>95</v>
      </c>
      <c r="B59" s="100" t="s">
        <v>215</v>
      </c>
      <c r="C59" s="82" t="s">
        <v>114</v>
      </c>
      <c r="D59" s="83">
        <v>2</v>
      </c>
      <c r="E59" s="75"/>
      <c r="F59" s="83"/>
      <c r="G59" s="83"/>
      <c r="H59" s="77"/>
      <c r="I59" s="75"/>
      <c r="J59" s="83"/>
      <c r="K59" s="83"/>
      <c r="L59" s="83"/>
      <c r="M59" s="83"/>
      <c r="N59" s="83"/>
      <c r="O59" s="83"/>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row>
    <row r="60" spans="1:256" x14ac:dyDescent="0.25">
      <c r="A60" s="69" t="s">
        <v>157</v>
      </c>
      <c r="B60" s="100" t="s">
        <v>216</v>
      </c>
      <c r="C60" s="82" t="s">
        <v>114</v>
      </c>
      <c r="D60" s="83">
        <v>2</v>
      </c>
      <c r="E60" s="75"/>
      <c r="F60" s="83"/>
      <c r="G60" s="83"/>
      <c r="H60" s="77"/>
      <c r="I60" s="75"/>
      <c r="J60" s="83"/>
      <c r="K60" s="83"/>
      <c r="L60" s="83"/>
      <c r="M60" s="83"/>
      <c r="N60" s="83"/>
      <c r="O60" s="83"/>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c r="HR60" s="12"/>
      <c r="HS60" s="12"/>
      <c r="HT60" s="12"/>
      <c r="HU60" s="12"/>
      <c r="HV60" s="12"/>
      <c r="HW60" s="12"/>
      <c r="HX60" s="12"/>
      <c r="HY60" s="12"/>
      <c r="HZ60" s="12"/>
      <c r="IA60" s="12"/>
      <c r="IB60" s="12"/>
      <c r="IC60" s="12"/>
      <c r="ID60" s="12"/>
      <c r="IE60" s="12"/>
      <c r="IF60" s="12"/>
      <c r="IG60" s="12"/>
      <c r="IH60" s="12"/>
      <c r="II60" s="12"/>
      <c r="IJ60" s="12"/>
      <c r="IK60" s="12"/>
      <c r="IL60" s="12"/>
      <c r="IM60" s="12"/>
      <c r="IN60" s="12"/>
      <c r="IO60" s="12"/>
      <c r="IP60" s="12"/>
      <c r="IQ60" s="12"/>
      <c r="IR60" s="12"/>
      <c r="IS60" s="12"/>
      <c r="IT60" s="12"/>
      <c r="IU60" s="12"/>
      <c r="IV60" s="12"/>
    </row>
    <row r="61" spans="1:256" ht="12.6" customHeight="1" x14ac:dyDescent="0.25">
      <c r="A61" s="69" t="s">
        <v>158</v>
      </c>
      <c r="B61" s="100" t="s">
        <v>217</v>
      </c>
      <c r="C61" s="82" t="s">
        <v>114</v>
      </c>
      <c r="D61" s="83">
        <v>8</v>
      </c>
      <c r="E61" s="75"/>
      <c r="F61" s="83"/>
      <c r="G61" s="83"/>
      <c r="H61" s="77"/>
      <c r="I61" s="75"/>
      <c r="J61" s="83"/>
      <c r="K61" s="83"/>
      <c r="L61" s="83"/>
      <c r="M61" s="83"/>
      <c r="N61" s="83"/>
      <c r="O61" s="83"/>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c r="HS61" s="12"/>
      <c r="HT61" s="12"/>
      <c r="HU61" s="12"/>
      <c r="HV61" s="12"/>
      <c r="HW61" s="12"/>
      <c r="HX61" s="12"/>
      <c r="HY61" s="12"/>
      <c r="HZ61" s="12"/>
      <c r="IA61" s="12"/>
      <c r="IB61" s="12"/>
      <c r="IC61" s="12"/>
      <c r="ID61" s="12"/>
      <c r="IE61" s="12"/>
      <c r="IF61" s="12"/>
      <c r="IG61" s="12"/>
      <c r="IH61" s="12"/>
      <c r="II61" s="12"/>
      <c r="IJ61" s="12"/>
      <c r="IK61" s="12"/>
      <c r="IL61" s="12"/>
      <c r="IM61" s="12"/>
      <c r="IN61" s="12"/>
      <c r="IO61" s="12"/>
      <c r="IP61" s="12"/>
      <c r="IQ61" s="12"/>
      <c r="IR61" s="12"/>
      <c r="IS61" s="12"/>
      <c r="IT61" s="12"/>
      <c r="IU61" s="12"/>
      <c r="IV61" s="12"/>
    </row>
    <row r="62" spans="1:256" ht="12.6" customHeight="1" x14ac:dyDescent="0.25">
      <c r="A62" s="69" t="s">
        <v>142</v>
      </c>
      <c r="B62" s="100" t="s">
        <v>218</v>
      </c>
      <c r="C62" s="82" t="s">
        <v>114</v>
      </c>
      <c r="D62" s="83">
        <v>6</v>
      </c>
      <c r="E62" s="75"/>
      <c r="F62" s="83"/>
      <c r="G62" s="83"/>
      <c r="H62" s="77"/>
      <c r="I62" s="75"/>
      <c r="J62" s="83"/>
      <c r="K62" s="83"/>
      <c r="L62" s="83"/>
      <c r="M62" s="83"/>
      <c r="N62" s="83"/>
      <c r="O62" s="83"/>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c r="GH62" s="12"/>
      <c r="GI62" s="12"/>
      <c r="GJ62" s="12"/>
      <c r="GK62" s="12"/>
      <c r="GL62" s="12"/>
      <c r="GM62" s="12"/>
      <c r="GN62" s="12"/>
      <c r="GO62" s="12"/>
      <c r="GP62" s="12"/>
      <c r="GQ62" s="12"/>
      <c r="GR62" s="12"/>
      <c r="GS62" s="12"/>
      <c r="GT62" s="12"/>
      <c r="GU62" s="12"/>
      <c r="GV62" s="12"/>
      <c r="GW62" s="12"/>
      <c r="GX62" s="12"/>
      <c r="GY62" s="12"/>
      <c r="GZ62" s="12"/>
      <c r="HA62" s="12"/>
      <c r="HB62" s="12"/>
      <c r="HC62" s="12"/>
      <c r="HD62" s="12"/>
      <c r="HE62" s="12"/>
      <c r="HF62" s="12"/>
      <c r="HG62" s="12"/>
      <c r="HH62" s="12"/>
      <c r="HI62" s="12"/>
      <c r="HJ62" s="12"/>
      <c r="HK62" s="12"/>
      <c r="HL62" s="12"/>
      <c r="HM62" s="12"/>
      <c r="HN62" s="12"/>
      <c r="HO62" s="12"/>
      <c r="HP62" s="12"/>
      <c r="HQ62" s="12"/>
      <c r="HR62" s="12"/>
      <c r="HS62" s="12"/>
      <c r="HT62" s="12"/>
      <c r="HU62" s="12"/>
      <c r="HV62" s="12"/>
      <c r="HW62" s="12"/>
      <c r="HX62" s="12"/>
      <c r="HY62" s="12"/>
      <c r="HZ62" s="12"/>
      <c r="IA62" s="12"/>
      <c r="IB62" s="12"/>
      <c r="IC62" s="12"/>
      <c r="ID62" s="12"/>
      <c r="IE62" s="12"/>
      <c r="IF62" s="12"/>
      <c r="IG62" s="12"/>
      <c r="IH62" s="12"/>
      <c r="II62" s="12"/>
      <c r="IJ62" s="12"/>
      <c r="IK62" s="12"/>
      <c r="IL62" s="12"/>
      <c r="IM62" s="12"/>
      <c r="IN62" s="12"/>
      <c r="IO62" s="12"/>
      <c r="IP62" s="12"/>
      <c r="IQ62" s="12"/>
      <c r="IR62" s="12"/>
      <c r="IS62" s="12"/>
      <c r="IT62" s="12"/>
      <c r="IU62" s="12"/>
      <c r="IV62" s="12"/>
    </row>
    <row r="63" spans="1:256" x14ac:dyDescent="0.25">
      <c r="A63" s="101"/>
      <c r="B63" s="201" t="s">
        <v>152</v>
      </c>
      <c r="C63" s="201"/>
      <c r="D63" s="201"/>
      <c r="E63" s="201"/>
      <c r="F63" s="201"/>
      <c r="G63" s="201"/>
      <c r="H63" s="201"/>
      <c r="I63" s="201"/>
      <c r="J63" s="201"/>
      <c r="K63" s="102"/>
      <c r="L63" s="102"/>
      <c r="M63" s="102"/>
      <c r="N63" s="102"/>
      <c r="O63" s="10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c r="HS63" s="12"/>
      <c r="HT63" s="12"/>
      <c r="HU63" s="12"/>
      <c r="HV63" s="12"/>
      <c r="HW63" s="12"/>
      <c r="HX63" s="12"/>
      <c r="HY63" s="12"/>
      <c r="HZ63" s="12"/>
      <c r="IA63" s="12"/>
      <c r="IB63" s="12"/>
      <c r="IC63" s="12"/>
      <c r="ID63" s="12"/>
      <c r="IE63" s="12"/>
      <c r="IF63" s="12"/>
      <c r="IG63" s="12"/>
      <c r="IH63" s="12"/>
      <c r="II63" s="12"/>
      <c r="IJ63" s="12"/>
      <c r="IK63" s="12"/>
      <c r="IL63" s="12"/>
      <c r="IM63" s="12"/>
      <c r="IN63" s="12"/>
      <c r="IO63" s="12"/>
      <c r="IP63" s="12"/>
      <c r="IQ63" s="12"/>
      <c r="IR63" s="12"/>
      <c r="IS63" s="12"/>
      <c r="IT63" s="12"/>
      <c r="IU63" s="12"/>
      <c r="IV63" s="12"/>
    </row>
    <row r="64" spans="1:256" x14ac:dyDescent="0.25">
      <c r="A64" s="12"/>
      <c r="B64" s="30"/>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c r="HF64" s="12"/>
      <c r="HG64" s="12"/>
      <c r="HH64" s="12"/>
      <c r="HI64" s="12"/>
      <c r="HJ64" s="12"/>
      <c r="HK64" s="12"/>
      <c r="HL64" s="12"/>
      <c r="HM64" s="12"/>
      <c r="HN64" s="12"/>
      <c r="HO64" s="12"/>
      <c r="HP64" s="12"/>
      <c r="HQ64" s="12"/>
      <c r="HR64" s="12"/>
      <c r="HS64" s="12"/>
      <c r="HT64" s="12"/>
      <c r="HU64" s="12"/>
      <c r="HV64" s="12"/>
      <c r="HW64" s="12"/>
      <c r="HX64" s="12"/>
      <c r="HY64" s="12"/>
      <c r="HZ64" s="12"/>
      <c r="IA64" s="12"/>
      <c r="IB64" s="12"/>
      <c r="IC64" s="12"/>
      <c r="ID64" s="12"/>
      <c r="IE64" s="12"/>
      <c r="IF64" s="12"/>
      <c r="IG64" s="12"/>
      <c r="IH64" s="12"/>
      <c r="II64" s="12"/>
      <c r="IJ64" s="12"/>
      <c r="IK64" s="12"/>
      <c r="IL64" s="12"/>
      <c r="IM64" s="12"/>
      <c r="IN64" s="12"/>
      <c r="IO64" s="12"/>
      <c r="IP64" s="12"/>
      <c r="IQ64" s="12"/>
      <c r="IR64" s="12"/>
      <c r="IS64" s="12"/>
      <c r="IT64" s="12"/>
      <c r="IU64" s="12"/>
      <c r="IV64" s="12"/>
    </row>
    <row r="65" spans="1:256" x14ac:dyDescent="0.25">
      <c r="A65" s="8"/>
      <c r="B65" s="168"/>
      <c r="C65" s="168"/>
      <c r="D65" s="168"/>
      <c r="E65" s="168"/>
      <c r="F65" s="168"/>
      <c r="G65" s="168"/>
      <c r="H65" s="168"/>
      <c r="I65" s="168"/>
      <c r="J65" s="168"/>
      <c r="K65" s="1"/>
      <c r="L65" s="1"/>
      <c r="M65" s="1"/>
      <c r="N65" s="1"/>
      <c r="O65" s="1"/>
      <c r="P65" s="1"/>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c r="HC65" s="12"/>
      <c r="HD65" s="12"/>
      <c r="HE65" s="12"/>
      <c r="HF65" s="12"/>
      <c r="HG65" s="12"/>
      <c r="HH65" s="12"/>
      <c r="HI65" s="12"/>
      <c r="HJ65" s="12"/>
      <c r="HK65" s="12"/>
      <c r="HL65" s="12"/>
      <c r="HM65" s="12"/>
      <c r="HN65" s="12"/>
      <c r="HO65" s="12"/>
      <c r="HP65" s="12"/>
      <c r="HQ65" s="12"/>
      <c r="HR65" s="12"/>
      <c r="HS65" s="12"/>
      <c r="HT65" s="12"/>
      <c r="HU65" s="12"/>
      <c r="HV65" s="12"/>
      <c r="HW65" s="12"/>
      <c r="HX65" s="12"/>
      <c r="HY65" s="12"/>
      <c r="HZ65" s="12"/>
      <c r="IA65" s="12"/>
      <c r="IB65" s="12"/>
      <c r="IC65" s="12"/>
      <c r="ID65" s="12"/>
      <c r="IE65" s="12"/>
      <c r="IF65" s="12"/>
      <c r="IG65" s="12"/>
      <c r="IH65" s="12"/>
      <c r="II65" s="12"/>
      <c r="IJ65" s="12"/>
      <c r="IK65" s="12"/>
      <c r="IL65" s="12"/>
      <c r="IM65" s="12"/>
      <c r="IN65" s="12"/>
      <c r="IO65" s="12"/>
      <c r="IP65" s="12"/>
      <c r="IQ65" s="12"/>
      <c r="IR65" s="12"/>
      <c r="IS65" s="12"/>
      <c r="IT65" s="12"/>
      <c r="IU65" s="12"/>
      <c r="IV65" s="12"/>
    </row>
    <row r="66" spans="1:256" x14ac:dyDescent="0.25">
      <c r="A66" s="1"/>
      <c r="B66" s="202"/>
      <c r="C66" s="202"/>
      <c r="D66" s="202"/>
      <c r="E66" s="202"/>
      <c r="F66" s="202"/>
      <c r="G66" s="202"/>
      <c r="H66" s="202"/>
      <c r="I66" s="202"/>
      <c r="J66" s="202"/>
      <c r="K66" s="1"/>
      <c r="L66" s="1"/>
      <c r="M66" s="1"/>
      <c r="N66" s="1"/>
      <c r="O66" s="1"/>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c r="HG66" s="12"/>
      <c r="HH66" s="12"/>
      <c r="HI66" s="12"/>
      <c r="HJ66" s="12"/>
      <c r="HK66" s="12"/>
      <c r="HL66" s="12"/>
      <c r="HM66" s="12"/>
      <c r="HN66" s="12"/>
      <c r="HO66" s="12"/>
      <c r="HP66" s="12"/>
      <c r="HQ66" s="12"/>
      <c r="HR66" s="12"/>
      <c r="HS66" s="12"/>
      <c r="HT66" s="12"/>
      <c r="HU66" s="12"/>
      <c r="HV66" s="12"/>
      <c r="HW66" s="12"/>
      <c r="HX66" s="12"/>
      <c r="HY66" s="12"/>
      <c r="HZ66" s="12"/>
      <c r="IA66" s="12"/>
      <c r="IB66" s="12"/>
      <c r="IC66" s="12"/>
      <c r="ID66" s="12"/>
      <c r="IE66" s="12"/>
      <c r="IF66" s="12"/>
      <c r="IG66" s="12"/>
      <c r="IH66" s="12"/>
      <c r="II66" s="12"/>
      <c r="IJ66" s="12"/>
      <c r="IK66" s="12"/>
      <c r="IL66" s="12"/>
      <c r="IM66" s="12"/>
      <c r="IN66" s="12"/>
      <c r="IO66" s="12"/>
      <c r="IP66" s="12"/>
      <c r="IQ66" s="12"/>
      <c r="IR66" s="12"/>
      <c r="IS66" s="12"/>
      <c r="IT66" s="12"/>
      <c r="IU66" s="12"/>
      <c r="IV66" s="12"/>
    </row>
    <row r="67" spans="1:256" x14ac:dyDescent="0.25">
      <c r="A67" s="1"/>
      <c r="B67" s="52"/>
      <c r="C67" s="52"/>
      <c r="D67" s="52"/>
      <c r="E67" s="52"/>
      <c r="F67" s="52"/>
      <c r="G67" s="52"/>
      <c r="H67" s="52"/>
      <c r="I67" s="52"/>
      <c r="J67" s="52"/>
      <c r="K67" s="1"/>
      <c r="L67" s="1"/>
      <c r="M67" s="1"/>
      <c r="N67" s="1"/>
      <c r="O67" s="1"/>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c r="HR67" s="12"/>
      <c r="HS67" s="12"/>
      <c r="HT67" s="12"/>
      <c r="HU67" s="12"/>
      <c r="HV67" s="12"/>
      <c r="HW67" s="12"/>
      <c r="HX67" s="12"/>
      <c r="HY67" s="12"/>
      <c r="HZ67" s="12"/>
      <c r="IA67" s="12"/>
      <c r="IB67" s="12"/>
      <c r="IC67" s="12"/>
      <c r="ID67" s="12"/>
      <c r="IE67" s="12"/>
      <c r="IF67" s="12"/>
      <c r="IG67" s="12"/>
      <c r="IH67" s="12"/>
      <c r="II67" s="12"/>
      <c r="IJ67" s="12"/>
      <c r="IK67" s="12"/>
      <c r="IL67" s="12"/>
      <c r="IM67" s="12"/>
      <c r="IN67" s="12"/>
      <c r="IO67" s="12"/>
      <c r="IP67" s="12"/>
      <c r="IQ67" s="12"/>
      <c r="IR67" s="12"/>
      <c r="IS67" s="12"/>
      <c r="IT67" s="12"/>
      <c r="IU67" s="12"/>
      <c r="IV67" s="12"/>
    </row>
    <row r="68" spans="1:256" x14ac:dyDescent="0.25">
      <c r="A68" s="8"/>
      <c r="B68" s="168"/>
      <c r="C68" s="168"/>
      <c r="D68" s="168"/>
      <c r="E68" s="168"/>
      <c r="F68" s="168"/>
      <c r="G68" s="168"/>
      <c r="H68" s="168"/>
      <c r="I68" s="168"/>
      <c r="J68" s="168"/>
      <c r="K68" s="1"/>
      <c r="L68" s="1"/>
      <c r="M68" s="1"/>
      <c r="N68" s="1"/>
      <c r="O68" s="1"/>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c r="HC68" s="12"/>
      <c r="HD68" s="12"/>
      <c r="HE68" s="12"/>
      <c r="HF68" s="12"/>
      <c r="HG68" s="12"/>
      <c r="HH68" s="12"/>
      <c r="HI68" s="12"/>
      <c r="HJ68" s="12"/>
      <c r="HK68" s="12"/>
      <c r="HL68" s="12"/>
      <c r="HM68" s="12"/>
      <c r="HN68" s="12"/>
      <c r="HO68" s="12"/>
      <c r="HP68" s="12"/>
      <c r="HQ68" s="12"/>
      <c r="HR68" s="12"/>
      <c r="HS68" s="12"/>
      <c r="HT68" s="12"/>
      <c r="HU68" s="12"/>
      <c r="HV68" s="12"/>
      <c r="HW68" s="12"/>
      <c r="HX68" s="12"/>
      <c r="HY68" s="12"/>
      <c r="HZ68" s="12"/>
      <c r="IA68" s="12"/>
      <c r="IB68" s="12"/>
      <c r="IC68" s="12"/>
      <c r="ID68" s="12"/>
      <c r="IE68" s="12"/>
      <c r="IF68" s="12"/>
      <c r="IG68" s="12"/>
      <c r="IH68" s="12"/>
      <c r="II68" s="12"/>
      <c r="IJ68" s="12"/>
      <c r="IK68" s="12"/>
      <c r="IL68" s="12"/>
      <c r="IM68" s="12"/>
      <c r="IN68" s="12"/>
      <c r="IO68" s="12"/>
      <c r="IP68" s="12"/>
      <c r="IQ68" s="12"/>
      <c r="IR68" s="12"/>
      <c r="IS68" s="12"/>
      <c r="IT68" s="12"/>
      <c r="IU68" s="12"/>
      <c r="IV68" s="12"/>
    </row>
    <row r="69" spans="1:256" x14ac:dyDescent="0.25">
      <c r="A69" s="1"/>
      <c r="B69" s="202"/>
      <c r="C69" s="202"/>
      <c r="D69" s="202"/>
      <c r="E69" s="202"/>
      <c r="F69" s="202"/>
      <c r="G69" s="202"/>
      <c r="H69" s="202"/>
      <c r="I69" s="202"/>
      <c r="J69" s="202"/>
      <c r="K69" s="1"/>
      <c r="L69" s="1"/>
      <c r="M69" s="1"/>
      <c r="N69" s="1"/>
      <c r="O69" s="1"/>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c r="HR69" s="12"/>
      <c r="HS69" s="12"/>
      <c r="HT69" s="12"/>
      <c r="HU69" s="12"/>
      <c r="HV69" s="12"/>
      <c r="HW69" s="12"/>
      <c r="HX69" s="12"/>
      <c r="HY69" s="12"/>
      <c r="HZ69" s="12"/>
      <c r="IA69" s="12"/>
      <c r="IB69" s="12"/>
      <c r="IC69" s="12"/>
      <c r="ID69" s="12"/>
      <c r="IE69" s="12"/>
      <c r="IF69" s="12"/>
      <c r="IG69" s="12"/>
      <c r="IH69" s="12"/>
      <c r="II69" s="12"/>
      <c r="IJ69" s="12"/>
      <c r="IK69" s="12"/>
      <c r="IL69" s="12"/>
      <c r="IM69" s="12"/>
      <c r="IN69" s="12"/>
      <c r="IO69" s="12"/>
      <c r="IP69" s="12"/>
      <c r="IQ69" s="12"/>
      <c r="IR69" s="12"/>
      <c r="IS69" s="12"/>
      <c r="IT69" s="12"/>
      <c r="IU69" s="12"/>
      <c r="IV69" s="12"/>
    </row>
  </sheetData>
  <mergeCells count="21">
    <mergeCell ref="B63:J63"/>
    <mergeCell ref="B65:J65"/>
    <mergeCell ref="B66:J66"/>
    <mergeCell ref="B68:J68"/>
    <mergeCell ref="B69:J69"/>
    <mergeCell ref="L9:O9"/>
    <mergeCell ref="A10:A11"/>
    <mergeCell ref="B10:B11"/>
    <mergeCell ref="C10:C11"/>
    <mergeCell ref="D10:D11"/>
    <mergeCell ref="E10:J10"/>
    <mergeCell ref="K10:O10"/>
    <mergeCell ref="A7:B7"/>
    <mergeCell ref="C7:O7"/>
    <mergeCell ref="A8:B8"/>
    <mergeCell ref="C8:O8"/>
    <mergeCell ref="A1:O1"/>
    <mergeCell ref="A2:O2"/>
    <mergeCell ref="A3:O3"/>
    <mergeCell ref="A4:B4"/>
    <mergeCell ref="C4:O4"/>
  </mergeCells>
  <pageMargins left="0.25" right="0.25" top="0.75" bottom="0.75" header="0.3" footer="0.3"/>
  <pageSetup paperSize="9" scale="90" orientation="landscape" horizontalDpi="4294967295" verticalDpi="4294967295" r:id="rId1"/>
  <headerFooter>
    <oddHeader>&amp;C&amp;"Arial,Regular"&amp;10&amp;A</oddHeader>
    <oddFooter>&amp;C&amp;"Arial,Regular"&amp;10Page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123"/>
  <sheetViews>
    <sheetView zoomScale="90" zoomScaleNormal="90" zoomScalePageLayoutView="60" workbookViewId="0">
      <selection activeCell="C6" sqref="C6"/>
    </sheetView>
  </sheetViews>
  <sheetFormatPr defaultRowHeight="15" x14ac:dyDescent="0.25"/>
  <cols>
    <col min="1" max="1" width="10.85546875"/>
    <col min="2" max="2" width="40.5703125"/>
    <col min="3" max="3" width="7"/>
    <col min="4" max="4" width="11.5703125"/>
    <col min="5" max="5" width="7"/>
    <col min="7" max="7" width="7.85546875"/>
    <col min="9" max="9" width="12.5703125"/>
    <col min="10" max="10" width="9.7109375"/>
    <col min="11" max="11" width="12.28515625"/>
    <col min="12" max="12" width="11.140625"/>
    <col min="13" max="14" width="12.5703125"/>
    <col min="15" max="15" width="12.42578125"/>
    <col min="16" max="256" width="10.140625"/>
    <col min="257" max="1025" width="11.5703125"/>
  </cols>
  <sheetData>
    <row r="1" spans="1:256" ht="13.5" customHeight="1" x14ac:dyDescent="0.25">
      <c r="A1" s="162" t="s">
        <v>219</v>
      </c>
      <c r="B1" s="162"/>
      <c r="C1" s="162"/>
      <c r="D1" s="162"/>
      <c r="E1" s="162"/>
      <c r="F1" s="162"/>
      <c r="G1" s="162"/>
      <c r="H1" s="162"/>
      <c r="I1" s="162"/>
      <c r="J1" s="162"/>
      <c r="K1" s="162"/>
      <c r="L1" s="162"/>
      <c r="M1" s="162"/>
      <c r="N1" s="162"/>
      <c r="O1" s="162"/>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30" customHeight="1" x14ac:dyDescent="0.25">
      <c r="A2" s="190" t="s">
        <v>39</v>
      </c>
      <c r="B2" s="190"/>
      <c r="C2" s="190"/>
      <c r="D2" s="190"/>
      <c r="E2" s="190"/>
      <c r="F2" s="190"/>
      <c r="G2" s="190"/>
      <c r="H2" s="190"/>
      <c r="I2" s="190"/>
      <c r="J2" s="190"/>
      <c r="K2" s="190"/>
      <c r="L2" s="190"/>
      <c r="M2" s="190"/>
      <c r="N2" s="190"/>
      <c r="O2" s="190"/>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x14ac:dyDescent="0.25">
      <c r="A3" s="191" t="s">
        <v>52</v>
      </c>
      <c r="B3" s="191"/>
      <c r="C3" s="191"/>
      <c r="D3" s="191"/>
      <c r="E3" s="191"/>
      <c r="F3" s="191"/>
      <c r="G3" s="191"/>
      <c r="H3" s="191"/>
      <c r="I3" s="191"/>
      <c r="J3" s="191"/>
      <c r="K3" s="191"/>
      <c r="L3" s="191"/>
      <c r="M3" s="191"/>
      <c r="N3" s="191"/>
      <c r="O3" s="19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16.5" customHeight="1" x14ac:dyDescent="0.25">
      <c r="A4" s="160" t="s">
        <v>1</v>
      </c>
      <c r="B4" s="160"/>
      <c r="C4" s="192" t="str">
        <f>Koptame!C9</f>
        <v>Lietošanas mērķa maiņa telpu grupai ar pārbūvi un teritorijas labiekārtojumu</v>
      </c>
      <c r="D4" s="192"/>
      <c r="E4" s="192"/>
      <c r="F4" s="192"/>
      <c r="G4" s="192"/>
      <c r="H4" s="192"/>
      <c r="I4" s="192"/>
      <c r="J4" s="192"/>
      <c r="K4" s="192"/>
      <c r="L4" s="192"/>
      <c r="M4" s="192"/>
      <c r="N4" s="192"/>
      <c r="O4" s="192"/>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x14ac:dyDescent="0.25">
      <c r="A5" s="1"/>
      <c r="B5" s="1"/>
      <c r="C5" s="11" t="s">
        <v>487</v>
      </c>
      <c r="D5" s="11"/>
      <c r="E5" s="11"/>
      <c r="F5" s="11"/>
      <c r="G5" s="11"/>
      <c r="H5" s="11"/>
      <c r="I5" s="11"/>
      <c r="J5" s="11"/>
      <c r="K5" s="11"/>
      <c r="L5" s="11"/>
      <c r="M5" s="11"/>
      <c r="N5" s="11"/>
      <c r="O5" s="1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x14ac:dyDescent="0.25">
      <c r="A6" s="1"/>
      <c r="B6" s="1"/>
      <c r="C6" s="11" t="s">
        <v>25</v>
      </c>
      <c r="D6" s="11"/>
      <c r="E6" s="11"/>
      <c r="F6" s="11"/>
      <c r="G6" s="11"/>
      <c r="H6" s="11"/>
      <c r="I6" s="11"/>
      <c r="J6" s="11"/>
      <c r="K6" s="11"/>
      <c r="L6" s="11"/>
      <c r="M6" s="11"/>
      <c r="N6" s="11"/>
      <c r="O6" s="1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12.6" customHeight="1" x14ac:dyDescent="0.25">
      <c r="A7" s="160" t="s">
        <v>2</v>
      </c>
      <c r="B7" s="160"/>
      <c r="C7" s="189" t="s">
        <v>3</v>
      </c>
      <c r="D7" s="189"/>
      <c r="E7" s="189"/>
      <c r="F7" s="189"/>
      <c r="G7" s="189"/>
      <c r="H7" s="189"/>
      <c r="I7" s="189"/>
      <c r="J7" s="189"/>
      <c r="K7" s="189"/>
      <c r="L7" s="189"/>
      <c r="M7" s="189"/>
      <c r="N7" s="189"/>
      <c r="O7" s="189"/>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12.6" customHeight="1" x14ac:dyDescent="0.25">
      <c r="A8" s="160" t="s">
        <v>4</v>
      </c>
      <c r="B8" s="160"/>
      <c r="C8" s="161" t="str">
        <f>Koptame!C13</f>
        <v>Puikule ,Brīvzemnieku pagasts, Alojas novads</v>
      </c>
      <c r="D8" s="161"/>
      <c r="E8" s="161"/>
      <c r="F8" s="161"/>
      <c r="G8" s="161"/>
      <c r="H8" s="161"/>
      <c r="I8" s="161"/>
      <c r="J8" s="161"/>
      <c r="K8" s="161"/>
      <c r="L8" s="161"/>
      <c r="M8" s="161"/>
      <c r="N8" s="161"/>
      <c r="O8" s="16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13.5" customHeight="1" x14ac:dyDescent="0.25">
      <c r="A9" s="1"/>
      <c r="B9" s="39"/>
      <c r="C9" s="1"/>
      <c r="D9" s="1"/>
      <c r="E9" s="1"/>
      <c r="F9" s="1"/>
      <c r="G9" s="1"/>
      <c r="H9" s="1"/>
      <c r="I9" s="1"/>
      <c r="J9" s="1"/>
      <c r="K9" s="1"/>
      <c r="L9" s="160">
        <f>TS!L8</f>
        <v>0</v>
      </c>
      <c r="M9" s="160"/>
      <c r="N9" s="160"/>
      <c r="O9" s="160"/>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12.75" customHeight="1" x14ac:dyDescent="0.25">
      <c r="A10" s="193" t="s">
        <v>53</v>
      </c>
      <c r="B10" s="194" t="s">
        <v>54</v>
      </c>
      <c r="C10" s="194" t="s">
        <v>55</v>
      </c>
      <c r="D10" s="194" t="s">
        <v>56</v>
      </c>
      <c r="E10" s="195" t="s">
        <v>57</v>
      </c>
      <c r="F10" s="195"/>
      <c r="G10" s="195"/>
      <c r="H10" s="195"/>
      <c r="I10" s="195"/>
      <c r="J10" s="195"/>
      <c r="K10" s="195" t="s">
        <v>58</v>
      </c>
      <c r="L10" s="195"/>
      <c r="M10" s="195"/>
      <c r="N10" s="195"/>
      <c r="O10" s="195"/>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82.5" customHeight="1" x14ac:dyDescent="0.25">
      <c r="A11" s="193"/>
      <c r="B11" s="194"/>
      <c r="C11" s="194"/>
      <c r="D11" s="194"/>
      <c r="E11" s="31" t="s">
        <v>59</v>
      </c>
      <c r="F11" s="31" t="s">
        <v>60</v>
      </c>
      <c r="G11" s="31" t="s">
        <v>61</v>
      </c>
      <c r="H11" s="31" t="s">
        <v>35</v>
      </c>
      <c r="I11" s="31" t="s">
        <v>36</v>
      </c>
      <c r="J11" s="31" t="s">
        <v>23</v>
      </c>
      <c r="K11" s="31" t="s">
        <v>62</v>
      </c>
      <c r="L11" s="31" t="s">
        <v>34</v>
      </c>
      <c r="M11" s="31" t="s">
        <v>35</v>
      </c>
      <c r="N11" s="31" t="s">
        <v>63</v>
      </c>
      <c r="O11" s="32" t="s">
        <v>64</v>
      </c>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13.5" customHeight="1" x14ac:dyDescent="0.25">
      <c r="A12" s="33">
        <v>1</v>
      </c>
      <c r="B12" s="34">
        <v>2</v>
      </c>
      <c r="C12" s="34">
        <v>3</v>
      </c>
      <c r="D12" s="34">
        <v>4</v>
      </c>
      <c r="E12" s="34">
        <v>5</v>
      </c>
      <c r="F12" s="34">
        <v>6</v>
      </c>
      <c r="G12" s="34">
        <v>7</v>
      </c>
      <c r="H12" s="34">
        <v>8</v>
      </c>
      <c r="I12" s="34">
        <v>9</v>
      </c>
      <c r="J12" s="34">
        <v>10</v>
      </c>
      <c r="K12" s="34">
        <v>11</v>
      </c>
      <c r="L12" s="34">
        <v>12</v>
      </c>
      <c r="M12" s="34">
        <v>13</v>
      </c>
      <c r="N12" s="34">
        <v>14</v>
      </c>
      <c r="O12" s="34">
        <v>15</v>
      </c>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x14ac:dyDescent="0.25">
      <c r="A13" s="40"/>
      <c r="B13" s="41" t="s">
        <v>220</v>
      </c>
      <c r="C13" s="42"/>
      <c r="D13" s="42"/>
      <c r="E13" s="42"/>
      <c r="F13" s="42"/>
      <c r="G13" s="42"/>
      <c r="H13" s="42"/>
      <c r="I13" s="42"/>
      <c r="J13" s="42"/>
      <c r="K13" s="42"/>
      <c r="L13" s="42"/>
      <c r="M13" s="42"/>
      <c r="N13" s="42"/>
      <c r="O13" s="42"/>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89.25" x14ac:dyDescent="0.25">
      <c r="A14" s="103">
        <v>1</v>
      </c>
      <c r="B14" s="72" t="s">
        <v>221</v>
      </c>
      <c r="C14" s="94" t="s">
        <v>76</v>
      </c>
      <c r="D14" s="94">
        <f>D15+D16</f>
        <v>24.7</v>
      </c>
      <c r="E14" s="95"/>
      <c r="F14" s="96"/>
      <c r="G14" s="96"/>
      <c r="H14" s="96"/>
      <c r="I14" s="96"/>
      <c r="J14" s="96"/>
      <c r="K14" s="96"/>
      <c r="L14" s="96"/>
      <c r="M14" s="96"/>
      <c r="N14" s="96"/>
      <c r="O14" s="96"/>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38.25" x14ac:dyDescent="0.25">
      <c r="A15" s="103">
        <v>2</v>
      </c>
      <c r="B15" s="72" t="s">
        <v>222</v>
      </c>
      <c r="C15" s="94" t="s">
        <v>76</v>
      </c>
      <c r="D15" s="94">
        <v>19.399999999999999</v>
      </c>
      <c r="E15" s="95"/>
      <c r="F15" s="96"/>
      <c r="G15" s="96"/>
      <c r="H15" s="96"/>
      <c r="I15" s="96"/>
      <c r="J15" s="96"/>
      <c r="K15" s="96"/>
      <c r="L15" s="96"/>
      <c r="M15" s="96"/>
      <c r="N15" s="96"/>
      <c r="O15" s="96"/>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38.25" x14ac:dyDescent="0.25">
      <c r="A16" s="103">
        <v>3</v>
      </c>
      <c r="B16" s="72" t="s">
        <v>223</v>
      </c>
      <c r="C16" s="94" t="s">
        <v>76</v>
      </c>
      <c r="D16" s="94">
        <v>5.3</v>
      </c>
      <c r="E16" s="95"/>
      <c r="F16" s="96"/>
      <c r="G16" s="96"/>
      <c r="H16" s="96"/>
      <c r="I16" s="96"/>
      <c r="J16" s="96"/>
      <c r="K16" s="96"/>
      <c r="L16" s="96"/>
      <c r="M16" s="96"/>
      <c r="N16" s="96"/>
      <c r="O16" s="96"/>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38.25" x14ac:dyDescent="0.25">
      <c r="A17" s="103">
        <v>4</v>
      </c>
      <c r="B17" s="72" t="s">
        <v>224</v>
      </c>
      <c r="C17" s="94" t="s">
        <v>109</v>
      </c>
      <c r="D17" s="104">
        <v>28</v>
      </c>
      <c r="E17" s="95"/>
      <c r="F17" s="96"/>
      <c r="G17" s="96"/>
      <c r="H17" s="96"/>
      <c r="I17" s="96"/>
      <c r="J17" s="96"/>
      <c r="K17" s="96"/>
      <c r="L17" s="96"/>
      <c r="M17" s="96"/>
      <c r="N17" s="96"/>
      <c r="O17" s="96"/>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63.75" x14ac:dyDescent="0.25">
      <c r="A18" s="103">
        <v>5</v>
      </c>
      <c r="B18" s="72" t="s">
        <v>225</v>
      </c>
      <c r="C18" s="94" t="s">
        <v>76</v>
      </c>
      <c r="D18" s="94">
        <v>275.89999999999998</v>
      </c>
      <c r="E18" s="95"/>
      <c r="F18" s="96"/>
      <c r="G18" s="96"/>
      <c r="H18" s="96"/>
      <c r="I18" s="96"/>
      <c r="J18" s="96"/>
      <c r="K18" s="96"/>
      <c r="L18" s="96"/>
      <c r="M18" s="96"/>
      <c r="N18" s="96"/>
      <c r="O18" s="96"/>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ht="51" x14ac:dyDescent="0.25">
      <c r="A19" s="103">
        <v>6</v>
      </c>
      <c r="B19" s="72" t="s">
        <v>226</v>
      </c>
      <c r="C19" s="94" t="s">
        <v>76</v>
      </c>
      <c r="D19" s="94">
        <v>181.2</v>
      </c>
      <c r="E19" s="95"/>
      <c r="F19" s="96"/>
      <c r="G19" s="96"/>
      <c r="H19" s="96"/>
      <c r="I19" s="96"/>
      <c r="J19" s="96"/>
      <c r="K19" s="96"/>
      <c r="L19" s="96"/>
      <c r="M19" s="96"/>
      <c r="N19" s="96"/>
      <c r="O19" s="96"/>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ht="51" x14ac:dyDescent="0.25">
      <c r="A20" s="103">
        <v>7</v>
      </c>
      <c r="B20" s="72" t="s">
        <v>227</v>
      </c>
      <c r="C20" s="94" t="s">
        <v>76</v>
      </c>
      <c r="D20" s="94">
        <v>34.6</v>
      </c>
      <c r="E20" s="95"/>
      <c r="F20" s="96"/>
      <c r="G20" s="96"/>
      <c r="H20" s="96"/>
      <c r="I20" s="96"/>
      <c r="J20" s="96"/>
      <c r="K20" s="96"/>
      <c r="L20" s="96"/>
      <c r="M20" s="96"/>
      <c r="N20" s="96"/>
      <c r="O20" s="96"/>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ht="51" x14ac:dyDescent="0.25">
      <c r="A21" s="103">
        <v>8</v>
      </c>
      <c r="B21" s="72" t="s">
        <v>228</v>
      </c>
      <c r="C21" s="94" t="s">
        <v>76</v>
      </c>
      <c r="D21" s="94">
        <v>13.3</v>
      </c>
      <c r="E21" s="95"/>
      <c r="F21" s="96"/>
      <c r="G21" s="96"/>
      <c r="H21" s="96"/>
      <c r="I21" s="96"/>
      <c r="J21" s="96"/>
      <c r="K21" s="96"/>
      <c r="L21" s="96"/>
      <c r="M21" s="96"/>
      <c r="N21" s="96"/>
      <c r="O21" s="96"/>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ht="51" x14ac:dyDescent="0.25">
      <c r="A22" s="103">
        <v>9</v>
      </c>
      <c r="B22" s="72" t="s">
        <v>229</v>
      </c>
      <c r="C22" s="94" t="s">
        <v>76</v>
      </c>
      <c r="D22" s="94">
        <v>11.8</v>
      </c>
      <c r="E22" s="95"/>
      <c r="F22" s="96"/>
      <c r="G22" s="96"/>
      <c r="H22" s="96"/>
      <c r="I22" s="96"/>
      <c r="J22" s="96"/>
      <c r="K22" s="96"/>
      <c r="L22" s="96"/>
      <c r="M22" s="96"/>
      <c r="N22" s="96"/>
      <c r="O22" s="96"/>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ht="51" x14ac:dyDescent="0.25">
      <c r="A23" s="103">
        <v>10</v>
      </c>
      <c r="B23" s="72" t="s">
        <v>230</v>
      </c>
      <c r="C23" s="94" t="s">
        <v>76</v>
      </c>
      <c r="D23" s="94">
        <v>10.8</v>
      </c>
      <c r="E23" s="95"/>
      <c r="F23" s="96"/>
      <c r="G23" s="96"/>
      <c r="H23" s="96"/>
      <c r="I23" s="96"/>
      <c r="J23" s="96"/>
      <c r="K23" s="96"/>
      <c r="L23" s="96"/>
      <c r="M23" s="96"/>
      <c r="N23" s="96"/>
      <c r="O23" s="96"/>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ht="51" x14ac:dyDescent="0.25">
      <c r="A24" s="103">
        <v>11</v>
      </c>
      <c r="B24" s="72" t="s">
        <v>231</v>
      </c>
      <c r="C24" s="94" t="s">
        <v>76</v>
      </c>
      <c r="D24" s="94">
        <v>9.4</v>
      </c>
      <c r="E24" s="95"/>
      <c r="F24" s="96"/>
      <c r="G24" s="96"/>
      <c r="H24" s="96"/>
      <c r="I24" s="96"/>
      <c r="J24" s="96"/>
      <c r="K24" s="96"/>
      <c r="L24" s="96"/>
      <c r="M24" s="96"/>
      <c r="N24" s="96"/>
      <c r="O24" s="96"/>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ht="51" x14ac:dyDescent="0.25">
      <c r="A25" s="103">
        <v>12</v>
      </c>
      <c r="B25" s="72" t="s">
        <v>232</v>
      </c>
      <c r="C25" s="94" t="s">
        <v>76</v>
      </c>
      <c r="D25" s="94">
        <v>2.6</v>
      </c>
      <c r="E25" s="95"/>
      <c r="F25" s="96"/>
      <c r="G25" s="96"/>
      <c r="H25" s="96"/>
      <c r="I25" s="96"/>
      <c r="J25" s="96"/>
      <c r="K25" s="96"/>
      <c r="L25" s="96"/>
      <c r="M25" s="96"/>
      <c r="N25" s="96"/>
      <c r="O25" s="96"/>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ht="51" x14ac:dyDescent="0.25">
      <c r="A26" s="103">
        <v>13</v>
      </c>
      <c r="B26" s="72" t="s">
        <v>233</v>
      </c>
      <c r="C26" s="94" t="s">
        <v>76</v>
      </c>
      <c r="D26" s="94">
        <v>10.4</v>
      </c>
      <c r="E26" s="95"/>
      <c r="F26" s="96"/>
      <c r="G26" s="96"/>
      <c r="H26" s="96"/>
      <c r="I26" s="96"/>
      <c r="J26" s="96"/>
      <c r="K26" s="96"/>
      <c r="L26" s="96"/>
      <c r="M26" s="96"/>
      <c r="N26" s="96"/>
      <c r="O26" s="96"/>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ht="51" x14ac:dyDescent="0.25">
      <c r="A27" s="103">
        <v>14</v>
      </c>
      <c r="B27" s="72" t="s">
        <v>234</v>
      </c>
      <c r="C27" s="94" t="s">
        <v>76</v>
      </c>
      <c r="D27" s="94">
        <v>1.8</v>
      </c>
      <c r="E27" s="95"/>
      <c r="F27" s="96"/>
      <c r="G27" s="96"/>
      <c r="H27" s="96"/>
      <c r="I27" s="96"/>
      <c r="J27" s="96"/>
      <c r="K27" s="96"/>
      <c r="L27" s="96"/>
      <c r="M27" s="96"/>
      <c r="N27" s="96"/>
      <c r="O27" s="96"/>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ht="25.5" x14ac:dyDescent="0.25">
      <c r="A28" s="103">
        <v>15</v>
      </c>
      <c r="B28" s="72" t="s">
        <v>235</v>
      </c>
      <c r="C28" s="94" t="s">
        <v>109</v>
      </c>
      <c r="D28" s="94">
        <v>210</v>
      </c>
      <c r="E28" s="95"/>
      <c r="F28" s="96"/>
      <c r="G28" s="96"/>
      <c r="H28" s="96"/>
      <c r="I28" s="96"/>
      <c r="J28" s="96"/>
      <c r="K28" s="96"/>
      <c r="L28" s="96"/>
      <c r="M28" s="96"/>
      <c r="N28" s="96"/>
      <c r="O28" s="96"/>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ht="25.5" x14ac:dyDescent="0.25">
      <c r="A29" s="103">
        <v>16</v>
      </c>
      <c r="B29" s="72" t="s">
        <v>236</v>
      </c>
      <c r="C29" s="94" t="s">
        <v>76</v>
      </c>
      <c r="D29" s="104">
        <v>32</v>
      </c>
      <c r="E29" s="95"/>
      <c r="F29" s="96"/>
      <c r="G29" s="96"/>
      <c r="H29" s="96"/>
      <c r="I29" s="96"/>
      <c r="J29" s="96"/>
      <c r="K29" s="96"/>
      <c r="L29" s="96"/>
      <c r="M29" s="96"/>
      <c r="N29" s="96"/>
      <c r="O29" s="96"/>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ht="38.25" x14ac:dyDescent="0.25">
      <c r="A30" s="103">
        <v>17</v>
      </c>
      <c r="B30" s="72" t="s">
        <v>237</v>
      </c>
      <c r="C30" s="94" t="s">
        <v>76</v>
      </c>
      <c r="D30" s="104">
        <f>8.5*2</f>
        <v>17</v>
      </c>
      <c r="E30" s="95"/>
      <c r="F30" s="96"/>
      <c r="G30" s="96"/>
      <c r="H30" s="96"/>
      <c r="I30" s="96"/>
      <c r="J30" s="96"/>
      <c r="K30" s="96"/>
      <c r="L30" s="96"/>
      <c r="M30" s="96"/>
      <c r="N30" s="96"/>
      <c r="O30" s="96"/>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ht="25.5" x14ac:dyDescent="0.25">
      <c r="A31" s="103">
        <v>18</v>
      </c>
      <c r="B31" s="72" t="s">
        <v>238</v>
      </c>
      <c r="C31" s="94" t="s">
        <v>76</v>
      </c>
      <c r="D31" s="104">
        <f>0.32*4</f>
        <v>1.28</v>
      </c>
      <c r="E31" s="95"/>
      <c r="F31" s="96"/>
      <c r="G31" s="96"/>
      <c r="H31" s="96"/>
      <c r="I31" s="96"/>
      <c r="J31" s="96"/>
      <c r="K31" s="96"/>
      <c r="L31" s="96"/>
      <c r="M31" s="96"/>
      <c r="N31" s="96"/>
      <c r="O31" s="96"/>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ht="25.5" x14ac:dyDescent="0.25">
      <c r="A32" s="103">
        <v>19</v>
      </c>
      <c r="B32" s="72" t="s">
        <v>239</v>
      </c>
      <c r="C32" s="94" t="s">
        <v>109</v>
      </c>
      <c r="D32" s="104">
        <f>1.3*20</f>
        <v>26</v>
      </c>
      <c r="E32" s="95"/>
      <c r="F32" s="96"/>
      <c r="G32" s="96"/>
      <c r="H32" s="96"/>
      <c r="I32" s="96"/>
      <c r="J32" s="96"/>
      <c r="K32" s="96"/>
      <c r="L32" s="96"/>
      <c r="M32" s="96"/>
      <c r="N32" s="96"/>
      <c r="O32" s="96"/>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x14ac:dyDescent="0.25">
      <c r="A33" s="59"/>
      <c r="B33" s="105" t="s">
        <v>240</v>
      </c>
      <c r="C33" s="94"/>
      <c r="D33" s="94"/>
      <c r="E33" s="80"/>
      <c r="F33" s="94"/>
      <c r="G33" s="94"/>
      <c r="H33" s="94"/>
      <c r="I33" s="94"/>
      <c r="J33" s="94"/>
      <c r="K33" s="94"/>
      <c r="L33" s="94"/>
      <c r="M33" s="94"/>
      <c r="N33" s="94"/>
      <c r="O33" s="94"/>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ht="26.25" x14ac:dyDescent="0.25">
      <c r="A34" s="69" t="s">
        <v>65</v>
      </c>
      <c r="B34" s="93" t="s">
        <v>241</v>
      </c>
      <c r="C34" s="58" t="s">
        <v>76</v>
      </c>
      <c r="D34" s="57">
        <v>46</v>
      </c>
      <c r="E34" s="57"/>
      <c r="F34" s="57"/>
      <c r="G34" s="57"/>
      <c r="H34" s="57"/>
      <c r="I34" s="57"/>
      <c r="J34" s="57"/>
      <c r="K34" s="57"/>
      <c r="L34" s="57"/>
      <c r="M34" s="57"/>
      <c r="N34" s="57"/>
      <c r="O34" s="57"/>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x14ac:dyDescent="0.25">
      <c r="A35" s="69" t="s">
        <v>74</v>
      </c>
      <c r="B35" s="93" t="s">
        <v>242</v>
      </c>
      <c r="C35" s="58" t="s">
        <v>76</v>
      </c>
      <c r="D35" s="57">
        <f>D34*2</f>
        <v>92</v>
      </c>
      <c r="E35" s="57"/>
      <c r="F35" s="57"/>
      <c r="G35" s="57"/>
      <c r="H35" s="57"/>
      <c r="I35" s="57"/>
      <c r="J35" s="57"/>
      <c r="K35" s="57"/>
      <c r="L35" s="57"/>
      <c r="M35" s="57"/>
      <c r="N35" s="57"/>
      <c r="O35" s="57"/>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x14ac:dyDescent="0.25">
      <c r="A36" s="69" t="s">
        <v>90</v>
      </c>
      <c r="B36" s="93" t="s">
        <v>243</v>
      </c>
      <c r="C36" s="58" t="s">
        <v>114</v>
      </c>
      <c r="D36" s="57">
        <v>3</v>
      </c>
      <c r="E36" s="57"/>
      <c r="F36" s="57"/>
      <c r="G36" s="57"/>
      <c r="H36" s="57"/>
      <c r="I36" s="57"/>
      <c r="J36" s="57"/>
      <c r="K36" s="57"/>
      <c r="L36" s="57"/>
      <c r="M36" s="57"/>
      <c r="N36" s="57"/>
      <c r="O36" s="57"/>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x14ac:dyDescent="0.25">
      <c r="A37" s="69" t="s">
        <v>95</v>
      </c>
      <c r="B37" s="106" t="s">
        <v>244</v>
      </c>
      <c r="C37" s="96" t="s">
        <v>76</v>
      </c>
      <c r="D37" s="107">
        <f>D38</f>
        <v>555.0999999999998</v>
      </c>
      <c r="E37" s="95"/>
      <c r="F37" s="57"/>
      <c r="G37" s="57"/>
      <c r="H37" s="94"/>
      <c r="I37" s="96"/>
      <c r="J37" s="96"/>
      <c r="K37" s="96"/>
      <c r="L37" s="96"/>
      <c r="M37" s="96"/>
      <c r="N37" s="96"/>
      <c r="O37" s="96"/>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x14ac:dyDescent="0.25">
      <c r="A38" s="69" t="s">
        <v>157</v>
      </c>
      <c r="B38" s="106" t="s">
        <v>245</v>
      </c>
      <c r="C38" s="96" t="s">
        <v>76</v>
      </c>
      <c r="D38" s="107">
        <f>SUM(D41:D52)-92</f>
        <v>555.0999999999998</v>
      </c>
      <c r="E38" s="95"/>
      <c r="F38" s="57"/>
      <c r="G38" s="57"/>
      <c r="H38" s="96"/>
      <c r="I38" s="96"/>
      <c r="J38" s="96"/>
      <c r="K38" s="96"/>
      <c r="L38" s="96"/>
      <c r="M38" s="96"/>
      <c r="N38" s="96"/>
      <c r="O38" s="96"/>
      <c r="P38" s="23"/>
      <c r="Q38" s="23"/>
      <c r="R38" s="23"/>
      <c r="S38" s="23"/>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ht="11.25" customHeight="1" x14ac:dyDescent="0.25">
      <c r="A39" s="69" t="s">
        <v>158</v>
      </c>
      <c r="B39" s="106" t="s">
        <v>246</v>
      </c>
      <c r="C39" s="96" t="s">
        <v>76</v>
      </c>
      <c r="D39" s="107">
        <f>D38+92</f>
        <v>647.0999999999998</v>
      </c>
      <c r="E39" s="95"/>
      <c r="F39" s="57"/>
      <c r="G39" s="57"/>
      <c r="H39" s="96"/>
      <c r="I39" s="96"/>
      <c r="J39" s="96"/>
      <c r="K39" s="96"/>
      <c r="L39" s="96"/>
      <c r="M39" s="96"/>
      <c r="N39" s="96"/>
      <c r="O39" s="96"/>
      <c r="P39" s="23"/>
      <c r="Q39" s="23"/>
      <c r="R39" s="23"/>
      <c r="S39" s="23"/>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x14ac:dyDescent="0.25">
      <c r="A40" s="69" t="s">
        <v>142</v>
      </c>
      <c r="B40" s="106" t="s">
        <v>247</v>
      </c>
      <c r="C40" s="96" t="s">
        <v>76</v>
      </c>
      <c r="D40" s="107">
        <f>D39</f>
        <v>647.0999999999998</v>
      </c>
      <c r="E40" s="95"/>
      <c r="F40" s="57"/>
      <c r="G40" s="57"/>
      <c r="H40" s="96"/>
      <c r="I40" s="96"/>
      <c r="J40" s="96"/>
      <c r="K40" s="96"/>
      <c r="L40" s="96"/>
      <c r="M40" s="96"/>
      <c r="N40" s="96"/>
      <c r="O40" s="96"/>
      <c r="P40" s="23"/>
      <c r="Q40" s="23"/>
      <c r="R40" s="23"/>
      <c r="S40" s="23"/>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ht="26.25" x14ac:dyDescent="0.25">
      <c r="A41" s="69" t="s">
        <v>143</v>
      </c>
      <c r="B41" s="106" t="s">
        <v>248</v>
      </c>
      <c r="C41" s="96" t="s">
        <v>76</v>
      </c>
      <c r="D41" s="107">
        <v>265.8</v>
      </c>
      <c r="E41" s="95"/>
      <c r="F41" s="57"/>
      <c r="G41" s="57"/>
      <c r="H41" s="96"/>
      <c r="I41" s="96"/>
      <c r="J41" s="96"/>
      <c r="K41" s="96"/>
      <c r="L41" s="96"/>
      <c r="M41" s="96"/>
      <c r="N41" s="96"/>
      <c r="O41" s="96"/>
      <c r="P41" s="23"/>
      <c r="Q41" s="23"/>
      <c r="R41" s="23"/>
      <c r="S41" s="23"/>
      <c r="T41" s="23"/>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ht="26.25" x14ac:dyDescent="0.25">
      <c r="A42" s="69" t="s">
        <v>162</v>
      </c>
      <c r="B42" s="106" t="s">
        <v>249</v>
      </c>
      <c r="C42" s="96" t="s">
        <v>76</v>
      </c>
      <c r="D42" s="107">
        <v>84.8</v>
      </c>
      <c r="E42" s="95"/>
      <c r="F42" s="57"/>
      <c r="G42" s="57"/>
      <c r="H42" s="96"/>
      <c r="I42" s="96"/>
      <c r="J42" s="96"/>
      <c r="K42" s="96"/>
      <c r="L42" s="96"/>
      <c r="M42" s="96"/>
      <c r="N42" s="96"/>
      <c r="O42" s="96"/>
      <c r="P42" s="23"/>
      <c r="Q42" s="23"/>
      <c r="R42" s="23"/>
      <c r="S42" s="23"/>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ht="26.25" x14ac:dyDescent="0.25">
      <c r="A43" s="69" t="s">
        <v>164</v>
      </c>
      <c r="B43" s="106" t="s">
        <v>250</v>
      </c>
      <c r="C43" s="96" t="s">
        <v>76</v>
      </c>
      <c r="D43" s="107">
        <v>17.5</v>
      </c>
      <c r="E43" s="95"/>
      <c r="F43" s="57"/>
      <c r="G43" s="57"/>
      <c r="H43" s="96"/>
      <c r="I43" s="96"/>
      <c r="J43" s="96"/>
      <c r="K43" s="96"/>
      <c r="L43" s="96"/>
      <c r="M43" s="96"/>
      <c r="N43" s="96"/>
      <c r="O43" s="96"/>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ht="26.25" x14ac:dyDescent="0.25">
      <c r="A44" s="69" t="s">
        <v>166</v>
      </c>
      <c r="B44" s="106" t="s">
        <v>251</v>
      </c>
      <c r="C44" s="96" t="s">
        <v>76</v>
      </c>
      <c r="D44" s="107">
        <v>80</v>
      </c>
      <c r="E44" s="95"/>
      <c r="F44" s="57"/>
      <c r="G44" s="57"/>
      <c r="H44" s="96"/>
      <c r="I44" s="96"/>
      <c r="J44" s="96"/>
      <c r="K44" s="96"/>
      <c r="L44" s="96"/>
      <c r="M44" s="96"/>
      <c r="N44" s="96"/>
      <c r="O44" s="96"/>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ht="26.25" x14ac:dyDescent="0.25">
      <c r="A45" s="69" t="s">
        <v>168</v>
      </c>
      <c r="B45" s="106" t="s">
        <v>252</v>
      </c>
      <c r="C45" s="96" t="s">
        <v>76</v>
      </c>
      <c r="D45" s="107">
        <v>6.4</v>
      </c>
      <c r="E45" s="95"/>
      <c r="F45" s="57"/>
      <c r="G45" s="57"/>
      <c r="H45" s="96"/>
      <c r="I45" s="96"/>
      <c r="J45" s="96"/>
      <c r="K45" s="96"/>
      <c r="L45" s="96"/>
      <c r="M45" s="96"/>
      <c r="N45" s="96"/>
      <c r="O45" s="96"/>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ht="26.25" x14ac:dyDescent="0.25">
      <c r="A46" s="69" t="s">
        <v>170</v>
      </c>
      <c r="B46" s="106" t="s">
        <v>253</v>
      </c>
      <c r="C46" s="96" t="s">
        <v>76</v>
      </c>
      <c r="D46" s="107">
        <v>26.4</v>
      </c>
      <c r="E46" s="95"/>
      <c r="F46" s="57"/>
      <c r="G46" s="57"/>
      <c r="H46" s="96"/>
      <c r="I46" s="96"/>
      <c r="J46" s="96"/>
      <c r="K46" s="96"/>
      <c r="L46" s="96"/>
      <c r="M46" s="96"/>
      <c r="N46" s="96"/>
      <c r="O46" s="96"/>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ht="26.25" x14ac:dyDescent="0.25">
      <c r="A47" s="69" t="s">
        <v>172</v>
      </c>
      <c r="B47" s="106" t="s">
        <v>254</v>
      </c>
      <c r="C47" s="96" t="s">
        <v>76</v>
      </c>
      <c r="D47" s="107">
        <v>12.4</v>
      </c>
      <c r="E47" s="95"/>
      <c r="F47" s="57"/>
      <c r="G47" s="57"/>
      <c r="H47" s="96"/>
      <c r="I47" s="96"/>
      <c r="J47" s="96"/>
      <c r="K47" s="96"/>
      <c r="L47" s="96"/>
      <c r="M47" s="96"/>
      <c r="N47" s="96"/>
      <c r="O47" s="96"/>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ht="34.5" customHeight="1" x14ac:dyDescent="0.25">
      <c r="A48" s="69" t="s">
        <v>174</v>
      </c>
      <c r="B48" s="108" t="s">
        <v>255</v>
      </c>
      <c r="C48" s="94" t="s">
        <v>76</v>
      </c>
      <c r="D48" s="107">
        <v>76.900000000000006</v>
      </c>
      <c r="E48" s="95"/>
      <c r="F48" s="57"/>
      <c r="G48" s="57"/>
      <c r="H48" s="96"/>
      <c r="I48" s="96"/>
      <c r="J48" s="96"/>
      <c r="K48" s="96"/>
      <c r="L48" s="96"/>
      <c r="M48" s="96"/>
      <c r="N48" s="96"/>
      <c r="O48" s="96"/>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ht="26.25" x14ac:dyDescent="0.25">
      <c r="A49" s="69" t="s">
        <v>176</v>
      </c>
      <c r="B49" s="109" t="s">
        <v>256</v>
      </c>
      <c r="C49" s="94" t="s">
        <v>76</v>
      </c>
      <c r="D49" s="107">
        <v>4.9000000000000004</v>
      </c>
      <c r="E49" s="95"/>
      <c r="F49" s="57"/>
      <c r="G49" s="57"/>
      <c r="H49" s="96"/>
      <c r="I49" s="96"/>
      <c r="J49" s="96"/>
      <c r="K49" s="96"/>
      <c r="L49" s="96"/>
      <c r="M49" s="96"/>
      <c r="N49" s="96"/>
      <c r="O49" s="96"/>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ht="26.25" x14ac:dyDescent="0.25">
      <c r="A50" s="69" t="s">
        <v>178</v>
      </c>
      <c r="B50" s="109" t="s">
        <v>257</v>
      </c>
      <c r="C50" s="94" t="s">
        <v>76</v>
      </c>
      <c r="D50" s="107">
        <v>31.9</v>
      </c>
      <c r="E50" s="95"/>
      <c r="F50" s="57"/>
      <c r="G50" s="57"/>
      <c r="H50" s="96"/>
      <c r="I50" s="96"/>
      <c r="J50" s="96"/>
      <c r="K50" s="96"/>
      <c r="L50" s="96"/>
      <c r="M50" s="96"/>
      <c r="N50" s="96"/>
      <c r="O50" s="96"/>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ht="39.75" customHeight="1" x14ac:dyDescent="0.25">
      <c r="A51" s="69" t="s">
        <v>180</v>
      </c>
      <c r="B51" s="109" t="s">
        <v>258</v>
      </c>
      <c r="C51" s="94" t="s">
        <v>76</v>
      </c>
      <c r="D51" s="107">
        <v>20.3</v>
      </c>
      <c r="E51" s="95"/>
      <c r="F51" s="57"/>
      <c r="G51" s="57"/>
      <c r="H51" s="96"/>
      <c r="I51" s="96"/>
      <c r="J51" s="96"/>
      <c r="K51" s="96"/>
      <c r="L51" s="96"/>
      <c r="M51" s="96"/>
      <c r="N51" s="96"/>
      <c r="O51" s="96"/>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ht="26.25" x14ac:dyDescent="0.25">
      <c r="A52" s="69" t="s">
        <v>181</v>
      </c>
      <c r="B52" s="109" t="s">
        <v>259</v>
      </c>
      <c r="C52" s="94" t="s">
        <v>76</v>
      </c>
      <c r="D52" s="107">
        <v>19.8</v>
      </c>
      <c r="E52" s="95"/>
      <c r="F52" s="57"/>
      <c r="G52" s="57"/>
      <c r="H52" s="96"/>
      <c r="I52" s="96"/>
      <c r="J52" s="96"/>
      <c r="K52" s="96"/>
      <c r="L52" s="96"/>
      <c r="M52" s="96"/>
      <c r="N52" s="96"/>
      <c r="O52" s="96"/>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ht="26.25" x14ac:dyDescent="0.25">
      <c r="A53" s="69" t="s">
        <v>182</v>
      </c>
      <c r="B53" s="93" t="s">
        <v>260</v>
      </c>
      <c r="C53" s="94" t="s">
        <v>76</v>
      </c>
      <c r="D53" s="57">
        <f>SUM(D49:D52)</f>
        <v>76.899999999999991</v>
      </c>
      <c r="E53" s="57"/>
      <c r="F53" s="57"/>
      <c r="G53" s="57"/>
      <c r="H53" s="57"/>
      <c r="I53" s="57"/>
      <c r="J53" s="57"/>
      <c r="K53" s="57"/>
      <c r="L53" s="57"/>
      <c r="M53" s="57"/>
      <c r="N53" s="57"/>
      <c r="O53" s="57"/>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x14ac:dyDescent="0.25">
      <c r="A54" s="69"/>
      <c r="B54" s="110" t="s">
        <v>466</v>
      </c>
      <c r="C54" s="94"/>
      <c r="D54" s="57"/>
      <c r="E54" s="57"/>
      <c r="F54" s="57"/>
      <c r="G54" s="57"/>
      <c r="H54" s="57"/>
      <c r="I54" s="57"/>
      <c r="J54" s="57"/>
      <c r="K54" s="57"/>
      <c r="L54" s="57"/>
      <c r="M54" s="57"/>
      <c r="N54" s="57"/>
      <c r="O54" s="57"/>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5"/>
      <c r="DR54" s="55"/>
      <c r="DS54" s="55"/>
      <c r="DT54" s="55"/>
      <c r="DU54" s="55"/>
      <c r="DV54" s="55"/>
      <c r="DW54" s="55"/>
      <c r="DX54" s="55"/>
      <c r="DY54" s="55"/>
      <c r="DZ54" s="55"/>
      <c r="EA54" s="55"/>
      <c r="EB54" s="55"/>
      <c r="EC54" s="55"/>
      <c r="ED54" s="55"/>
      <c r="EE54" s="55"/>
      <c r="EF54" s="55"/>
      <c r="EG54" s="55"/>
      <c r="EH54" s="55"/>
      <c r="EI54" s="55"/>
      <c r="EJ54" s="55"/>
      <c r="EK54" s="55"/>
      <c r="EL54" s="55"/>
      <c r="EM54" s="55"/>
      <c r="EN54" s="55"/>
      <c r="EO54" s="55"/>
      <c r="EP54" s="55"/>
      <c r="EQ54" s="55"/>
      <c r="ER54" s="55"/>
      <c r="ES54" s="55"/>
      <c r="ET54" s="55"/>
      <c r="EU54" s="55"/>
      <c r="EV54" s="55"/>
      <c r="EW54" s="55"/>
      <c r="EX54" s="55"/>
      <c r="EY54" s="55"/>
      <c r="EZ54" s="55"/>
      <c r="FA54" s="55"/>
      <c r="FB54" s="55"/>
      <c r="FC54" s="55"/>
      <c r="FD54" s="55"/>
      <c r="FE54" s="55"/>
      <c r="FF54" s="55"/>
      <c r="FG54" s="55"/>
      <c r="FH54" s="55"/>
      <c r="FI54" s="55"/>
      <c r="FJ54" s="55"/>
      <c r="FK54" s="55"/>
      <c r="FL54" s="55"/>
      <c r="FM54" s="55"/>
      <c r="FN54" s="55"/>
      <c r="FO54" s="55"/>
      <c r="FP54" s="55"/>
      <c r="FQ54" s="55"/>
      <c r="FR54" s="55"/>
      <c r="FS54" s="55"/>
      <c r="FT54" s="55"/>
      <c r="FU54" s="55"/>
      <c r="FV54" s="55"/>
      <c r="FW54" s="55"/>
      <c r="FX54" s="55"/>
      <c r="FY54" s="55"/>
      <c r="FZ54" s="55"/>
      <c r="GA54" s="55"/>
      <c r="GB54" s="55"/>
      <c r="GC54" s="55"/>
      <c r="GD54" s="55"/>
      <c r="GE54" s="55"/>
      <c r="GF54" s="55"/>
      <c r="GG54" s="55"/>
      <c r="GH54" s="55"/>
      <c r="GI54" s="55"/>
      <c r="GJ54" s="55"/>
      <c r="GK54" s="55"/>
      <c r="GL54" s="55"/>
      <c r="GM54" s="55"/>
      <c r="GN54" s="55"/>
      <c r="GO54" s="55"/>
      <c r="GP54" s="55"/>
      <c r="GQ54" s="55"/>
      <c r="GR54" s="55"/>
      <c r="GS54" s="55"/>
      <c r="GT54" s="55"/>
      <c r="GU54" s="55"/>
      <c r="GV54" s="55"/>
      <c r="GW54" s="55"/>
      <c r="GX54" s="55"/>
      <c r="GY54" s="55"/>
      <c r="GZ54" s="55"/>
      <c r="HA54" s="55"/>
      <c r="HB54" s="55"/>
      <c r="HC54" s="55"/>
      <c r="HD54" s="55"/>
      <c r="HE54" s="55"/>
      <c r="HF54" s="55"/>
      <c r="HG54" s="55"/>
      <c r="HH54" s="55"/>
      <c r="HI54" s="55"/>
      <c r="HJ54" s="55"/>
      <c r="HK54" s="55"/>
      <c r="HL54" s="55"/>
      <c r="HM54" s="55"/>
      <c r="HN54" s="55"/>
      <c r="HO54" s="55"/>
      <c r="HP54" s="55"/>
      <c r="HQ54" s="55"/>
      <c r="HR54" s="55"/>
      <c r="HS54" s="55"/>
      <c r="HT54" s="55"/>
      <c r="HU54" s="55"/>
      <c r="HV54" s="55"/>
      <c r="HW54" s="55"/>
      <c r="HX54" s="55"/>
      <c r="HY54" s="55"/>
      <c r="HZ54" s="55"/>
      <c r="IA54" s="55"/>
      <c r="IB54" s="55"/>
      <c r="IC54" s="55"/>
      <c r="ID54" s="55"/>
      <c r="IE54" s="55"/>
      <c r="IF54" s="55"/>
      <c r="IG54" s="55"/>
      <c r="IH54" s="55"/>
      <c r="II54" s="55"/>
      <c r="IJ54" s="55"/>
      <c r="IK54" s="55"/>
      <c r="IL54" s="55"/>
      <c r="IM54" s="55"/>
      <c r="IN54" s="55"/>
      <c r="IO54" s="55"/>
      <c r="IP54" s="55"/>
      <c r="IQ54" s="55"/>
      <c r="IR54" s="55"/>
      <c r="IS54" s="55"/>
      <c r="IT54" s="55"/>
      <c r="IU54" s="55"/>
      <c r="IV54" s="55"/>
    </row>
    <row r="55" spans="1:256" x14ac:dyDescent="0.25">
      <c r="A55" s="69" t="s">
        <v>65</v>
      </c>
      <c r="B55" s="111" t="s">
        <v>467</v>
      </c>
      <c r="C55" s="94" t="s">
        <v>76</v>
      </c>
      <c r="D55" s="57">
        <v>8.6999999999999993</v>
      </c>
      <c r="E55" s="57"/>
      <c r="F55" s="57"/>
      <c r="G55" s="57"/>
      <c r="H55" s="57"/>
      <c r="I55" s="57"/>
      <c r="J55" s="57"/>
      <c r="K55" s="57"/>
      <c r="L55" s="57"/>
      <c r="M55" s="57"/>
      <c r="N55" s="57"/>
      <c r="O55" s="57"/>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5"/>
      <c r="DR55" s="55"/>
      <c r="DS55" s="55"/>
      <c r="DT55" s="55"/>
      <c r="DU55" s="55"/>
      <c r="DV55" s="55"/>
      <c r="DW55" s="55"/>
      <c r="DX55" s="55"/>
      <c r="DY55" s="55"/>
      <c r="DZ55" s="55"/>
      <c r="EA55" s="55"/>
      <c r="EB55" s="55"/>
      <c r="EC55" s="55"/>
      <c r="ED55" s="55"/>
      <c r="EE55" s="55"/>
      <c r="EF55" s="55"/>
      <c r="EG55" s="55"/>
      <c r="EH55" s="55"/>
      <c r="EI55" s="55"/>
      <c r="EJ55" s="55"/>
      <c r="EK55" s="55"/>
      <c r="EL55" s="55"/>
      <c r="EM55" s="55"/>
      <c r="EN55" s="55"/>
      <c r="EO55" s="55"/>
      <c r="EP55" s="55"/>
      <c r="EQ55" s="55"/>
      <c r="ER55" s="55"/>
      <c r="ES55" s="55"/>
      <c r="ET55" s="55"/>
      <c r="EU55" s="55"/>
      <c r="EV55" s="55"/>
      <c r="EW55" s="55"/>
      <c r="EX55" s="55"/>
      <c r="EY55" s="55"/>
      <c r="EZ55" s="55"/>
      <c r="FA55" s="55"/>
      <c r="FB55" s="55"/>
      <c r="FC55" s="55"/>
      <c r="FD55" s="55"/>
      <c r="FE55" s="55"/>
      <c r="FF55" s="55"/>
      <c r="FG55" s="55"/>
      <c r="FH55" s="55"/>
      <c r="FI55" s="55"/>
      <c r="FJ55" s="55"/>
      <c r="FK55" s="55"/>
      <c r="FL55" s="55"/>
      <c r="FM55" s="55"/>
      <c r="FN55" s="55"/>
      <c r="FO55" s="55"/>
      <c r="FP55" s="55"/>
      <c r="FQ55" s="55"/>
      <c r="FR55" s="55"/>
      <c r="FS55" s="55"/>
      <c r="FT55" s="55"/>
      <c r="FU55" s="55"/>
      <c r="FV55" s="55"/>
      <c r="FW55" s="55"/>
      <c r="FX55" s="55"/>
      <c r="FY55" s="55"/>
      <c r="FZ55" s="55"/>
      <c r="GA55" s="55"/>
      <c r="GB55" s="55"/>
      <c r="GC55" s="55"/>
      <c r="GD55" s="55"/>
      <c r="GE55" s="55"/>
      <c r="GF55" s="55"/>
      <c r="GG55" s="55"/>
      <c r="GH55" s="55"/>
      <c r="GI55" s="55"/>
      <c r="GJ55" s="55"/>
      <c r="GK55" s="55"/>
      <c r="GL55" s="55"/>
      <c r="GM55" s="55"/>
      <c r="GN55" s="55"/>
      <c r="GO55" s="55"/>
      <c r="GP55" s="55"/>
      <c r="GQ55" s="55"/>
      <c r="GR55" s="55"/>
      <c r="GS55" s="55"/>
      <c r="GT55" s="55"/>
      <c r="GU55" s="55"/>
      <c r="GV55" s="55"/>
      <c r="GW55" s="55"/>
      <c r="GX55" s="55"/>
      <c r="GY55" s="55"/>
      <c r="GZ55" s="55"/>
      <c r="HA55" s="55"/>
      <c r="HB55" s="55"/>
      <c r="HC55" s="55"/>
      <c r="HD55" s="55"/>
      <c r="HE55" s="55"/>
      <c r="HF55" s="55"/>
      <c r="HG55" s="55"/>
      <c r="HH55" s="55"/>
      <c r="HI55" s="55"/>
      <c r="HJ55" s="55"/>
      <c r="HK55" s="55"/>
      <c r="HL55" s="55"/>
      <c r="HM55" s="55"/>
      <c r="HN55" s="55"/>
      <c r="HO55" s="55"/>
      <c r="HP55" s="55"/>
      <c r="HQ55" s="55"/>
      <c r="HR55" s="55"/>
      <c r="HS55" s="55"/>
      <c r="HT55" s="55"/>
      <c r="HU55" s="55"/>
      <c r="HV55" s="55"/>
      <c r="HW55" s="55"/>
      <c r="HX55" s="55"/>
      <c r="HY55" s="55"/>
      <c r="HZ55" s="55"/>
      <c r="IA55" s="55"/>
      <c r="IB55" s="55"/>
      <c r="IC55" s="55"/>
      <c r="ID55" s="55"/>
      <c r="IE55" s="55"/>
      <c r="IF55" s="55"/>
      <c r="IG55" s="55"/>
      <c r="IH55" s="55"/>
      <c r="II55" s="55"/>
      <c r="IJ55" s="55"/>
      <c r="IK55" s="55"/>
      <c r="IL55" s="55"/>
      <c r="IM55" s="55"/>
      <c r="IN55" s="55"/>
      <c r="IO55" s="55"/>
      <c r="IP55" s="55"/>
      <c r="IQ55" s="55"/>
      <c r="IR55" s="55"/>
      <c r="IS55" s="55"/>
      <c r="IT55" s="55"/>
      <c r="IU55" s="55"/>
      <c r="IV55" s="55"/>
    </row>
    <row r="56" spans="1:256" x14ac:dyDescent="0.25">
      <c r="A56" s="69" t="s">
        <v>74</v>
      </c>
      <c r="B56" s="111" t="s">
        <v>468</v>
      </c>
      <c r="C56" s="94" t="s">
        <v>76</v>
      </c>
      <c r="D56" s="57">
        <v>375.8</v>
      </c>
      <c r="E56" s="57"/>
      <c r="F56" s="57"/>
      <c r="G56" s="57"/>
      <c r="H56" s="57"/>
      <c r="I56" s="57"/>
      <c r="J56" s="57"/>
      <c r="K56" s="57"/>
      <c r="L56" s="57"/>
      <c r="M56" s="57"/>
      <c r="N56" s="57"/>
      <c r="O56" s="57"/>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5"/>
      <c r="DR56" s="55"/>
      <c r="DS56" s="55"/>
      <c r="DT56" s="55"/>
      <c r="DU56" s="55"/>
      <c r="DV56" s="55"/>
      <c r="DW56" s="55"/>
      <c r="DX56" s="55"/>
      <c r="DY56" s="55"/>
      <c r="DZ56" s="55"/>
      <c r="EA56" s="55"/>
      <c r="EB56" s="55"/>
      <c r="EC56" s="55"/>
      <c r="ED56" s="55"/>
      <c r="EE56" s="55"/>
      <c r="EF56" s="55"/>
      <c r="EG56" s="55"/>
      <c r="EH56" s="55"/>
      <c r="EI56" s="55"/>
      <c r="EJ56" s="55"/>
      <c r="EK56" s="55"/>
      <c r="EL56" s="55"/>
      <c r="EM56" s="55"/>
      <c r="EN56" s="55"/>
      <c r="EO56" s="55"/>
      <c r="EP56" s="55"/>
      <c r="EQ56" s="55"/>
      <c r="ER56" s="55"/>
      <c r="ES56" s="55"/>
      <c r="ET56" s="55"/>
      <c r="EU56" s="55"/>
      <c r="EV56" s="55"/>
      <c r="EW56" s="55"/>
      <c r="EX56" s="55"/>
      <c r="EY56" s="55"/>
      <c r="EZ56" s="55"/>
      <c r="FA56" s="55"/>
      <c r="FB56" s="55"/>
      <c r="FC56" s="55"/>
      <c r="FD56" s="55"/>
      <c r="FE56" s="55"/>
      <c r="FF56" s="55"/>
      <c r="FG56" s="55"/>
      <c r="FH56" s="55"/>
      <c r="FI56" s="55"/>
      <c r="FJ56" s="55"/>
      <c r="FK56" s="55"/>
      <c r="FL56" s="55"/>
      <c r="FM56" s="55"/>
      <c r="FN56" s="55"/>
      <c r="FO56" s="55"/>
      <c r="FP56" s="55"/>
      <c r="FQ56" s="55"/>
      <c r="FR56" s="55"/>
      <c r="FS56" s="55"/>
      <c r="FT56" s="55"/>
      <c r="FU56" s="55"/>
      <c r="FV56" s="55"/>
      <c r="FW56" s="55"/>
      <c r="FX56" s="55"/>
      <c r="FY56" s="55"/>
      <c r="FZ56" s="55"/>
      <c r="GA56" s="55"/>
      <c r="GB56" s="55"/>
      <c r="GC56" s="55"/>
      <c r="GD56" s="55"/>
      <c r="GE56" s="55"/>
      <c r="GF56" s="55"/>
      <c r="GG56" s="55"/>
      <c r="GH56" s="55"/>
      <c r="GI56" s="55"/>
      <c r="GJ56" s="55"/>
      <c r="GK56" s="55"/>
      <c r="GL56" s="55"/>
      <c r="GM56" s="55"/>
      <c r="GN56" s="55"/>
      <c r="GO56" s="55"/>
      <c r="GP56" s="55"/>
      <c r="GQ56" s="55"/>
      <c r="GR56" s="55"/>
      <c r="GS56" s="55"/>
      <c r="GT56" s="55"/>
      <c r="GU56" s="55"/>
      <c r="GV56" s="55"/>
      <c r="GW56" s="55"/>
      <c r="GX56" s="55"/>
      <c r="GY56" s="55"/>
      <c r="GZ56" s="55"/>
      <c r="HA56" s="55"/>
      <c r="HB56" s="55"/>
      <c r="HC56" s="55"/>
      <c r="HD56" s="55"/>
      <c r="HE56" s="55"/>
      <c r="HF56" s="55"/>
      <c r="HG56" s="55"/>
      <c r="HH56" s="55"/>
      <c r="HI56" s="55"/>
      <c r="HJ56" s="55"/>
      <c r="HK56" s="55"/>
      <c r="HL56" s="55"/>
      <c r="HM56" s="55"/>
      <c r="HN56" s="55"/>
      <c r="HO56" s="55"/>
      <c r="HP56" s="55"/>
      <c r="HQ56" s="55"/>
      <c r="HR56" s="55"/>
      <c r="HS56" s="55"/>
      <c r="HT56" s="55"/>
      <c r="HU56" s="55"/>
      <c r="HV56" s="55"/>
      <c r="HW56" s="55"/>
      <c r="HX56" s="55"/>
      <c r="HY56" s="55"/>
      <c r="HZ56" s="55"/>
      <c r="IA56" s="55"/>
      <c r="IB56" s="55"/>
      <c r="IC56" s="55"/>
      <c r="ID56" s="55"/>
      <c r="IE56" s="55"/>
      <c r="IF56" s="55"/>
      <c r="IG56" s="55"/>
      <c r="IH56" s="55"/>
      <c r="II56" s="55"/>
      <c r="IJ56" s="55"/>
      <c r="IK56" s="55"/>
      <c r="IL56" s="55"/>
      <c r="IM56" s="55"/>
      <c r="IN56" s="55"/>
      <c r="IO56" s="55"/>
      <c r="IP56" s="55"/>
      <c r="IQ56" s="55"/>
      <c r="IR56" s="55"/>
      <c r="IS56" s="55"/>
      <c r="IT56" s="55"/>
      <c r="IU56" s="55"/>
      <c r="IV56" s="55"/>
    </row>
    <row r="57" spans="1:256" ht="26.25" x14ac:dyDescent="0.25">
      <c r="A57" s="69" t="s">
        <v>90</v>
      </c>
      <c r="B57" s="111" t="s">
        <v>469</v>
      </c>
      <c r="C57" s="94" t="s">
        <v>76</v>
      </c>
      <c r="D57" s="57">
        <v>375.8</v>
      </c>
      <c r="E57" s="57"/>
      <c r="F57" s="57"/>
      <c r="G57" s="57"/>
      <c r="H57" s="57"/>
      <c r="I57" s="57"/>
      <c r="J57" s="57"/>
      <c r="K57" s="57"/>
      <c r="L57" s="57"/>
      <c r="M57" s="57"/>
      <c r="N57" s="57"/>
      <c r="O57" s="57"/>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5"/>
      <c r="DR57" s="55"/>
      <c r="DS57" s="55"/>
      <c r="DT57" s="55"/>
      <c r="DU57" s="55"/>
      <c r="DV57" s="55"/>
      <c r="DW57" s="55"/>
      <c r="DX57" s="55"/>
      <c r="DY57" s="55"/>
      <c r="DZ57" s="55"/>
      <c r="EA57" s="55"/>
      <c r="EB57" s="55"/>
      <c r="EC57" s="55"/>
      <c r="ED57" s="55"/>
      <c r="EE57" s="55"/>
      <c r="EF57" s="55"/>
      <c r="EG57" s="55"/>
      <c r="EH57" s="55"/>
      <c r="EI57" s="55"/>
      <c r="EJ57" s="55"/>
      <c r="EK57" s="55"/>
      <c r="EL57" s="55"/>
      <c r="EM57" s="55"/>
      <c r="EN57" s="55"/>
      <c r="EO57" s="55"/>
      <c r="EP57" s="55"/>
      <c r="EQ57" s="55"/>
      <c r="ER57" s="55"/>
      <c r="ES57" s="55"/>
      <c r="ET57" s="55"/>
      <c r="EU57" s="55"/>
      <c r="EV57" s="55"/>
      <c r="EW57" s="55"/>
      <c r="EX57" s="55"/>
      <c r="EY57" s="55"/>
      <c r="EZ57" s="55"/>
      <c r="FA57" s="55"/>
      <c r="FB57" s="55"/>
      <c r="FC57" s="55"/>
      <c r="FD57" s="55"/>
      <c r="FE57" s="55"/>
      <c r="FF57" s="55"/>
      <c r="FG57" s="55"/>
      <c r="FH57" s="55"/>
      <c r="FI57" s="55"/>
      <c r="FJ57" s="55"/>
      <c r="FK57" s="55"/>
      <c r="FL57" s="55"/>
      <c r="FM57" s="55"/>
      <c r="FN57" s="55"/>
      <c r="FO57" s="55"/>
      <c r="FP57" s="55"/>
      <c r="FQ57" s="55"/>
      <c r="FR57" s="55"/>
      <c r="FS57" s="55"/>
      <c r="FT57" s="55"/>
      <c r="FU57" s="55"/>
      <c r="FV57" s="55"/>
      <c r="FW57" s="55"/>
      <c r="FX57" s="55"/>
      <c r="FY57" s="55"/>
      <c r="FZ57" s="55"/>
      <c r="GA57" s="55"/>
      <c r="GB57" s="55"/>
      <c r="GC57" s="55"/>
      <c r="GD57" s="55"/>
      <c r="GE57" s="55"/>
      <c r="GF57" s="55"/>
      <c r="GG57" s="55"/>
      <c r="GH57" s="55"/>
      <c r="GI57" s="55"/>
      <c r="GJ57" s="55"/>
      <c r="GK57" s="55"/>
      <c r="GL57" s="55"/>
      <c r="GM57" s="55"/>
      <c r="GN57" s="55"/>
      <c r="GO57" s="55"/>
      <c r="GP57" s="55"/>
      <c r="GQ57" s="55"/>
      <c r="GR57" s="55"/>
      <c r="GS57" s="55"/>
      <c r="GT57" s="55"/>
      <c r="GU57" s="55"/>
      <c r="GV57" s="55"/>
      <c r="GW57" s="55"/>
      <c r="GX57" s="55"/>
      <c r="GY57" s="55"/>
      <c r="GZ57" s="55"/>
      <c r="HA57" s="55"/>
      <c r="HB57" s="55"/>
      <c r="HC57" s="55"/>
      <c r="HD57" s="55"/>
      <c r="HE57" s="55"/>
      <c r="HF57" s="55"/>
      <c r="HG57" s="55"/>
      <c r="HH57" s="55"/>
      <c r="HI57" s="55"/>
      <c r="HJ57" s="55"/>
      <c r="HK57" s="55"/>
      <c r="HL57" s="55"/>
      <c r="HM57" s="55"/>
      <c r="HN57" s="55"/>
      <c r="HO57" s="55"/>
      <c r="HP57" s="55"/>
      <c r="HQ57" s="55"/>
      <c r="HR57" s="55"/>
      <c r="HS57" s="55"/>
      <c r="HT57" s="55"/>
      <c r="HU57" s="55"/>
      <c r="HV57" s="55"/>
      <c r="HW57" s="55"/>
      <c r="HX57" s="55"/>
      <c r="HY57" s="55"/>
      <c r="HZ57" s="55"/>
      <c r="IA57" s="55"/>
      <c r="IB57" s="55"/>
      <c r="IC57" s="55"/>
      <c r="ID57" s="55"/>
      <c r="IE57" s="55"/>
      <c r="IF57" s="55"/>
      <c r="IG57" s="55"/>
      <c r="IH57" s="55"/>
      <c r="II57" s="55"/>
      <c r="IJ57" s="55"/>
      <c r="IK57" s="55"/>
      <c r="IL57" s="55"/>
      <c r="IM57" s="55"/>
      <c r="IN57" s="55"/>
      <c r="IO57" s="55"/>
      <c r="IP57" s="55"/>
      <c r="IQ57" s="55"/>
      <c r="IR57" s="55"/>
      <c r="IS57" s="55"/>
      <c r="IT57" s="55"/>
      <c r="IU57" s="55"/>
      <c r="IV57" s="55"/>
    </row>
    <row r="58" spans="1:256" x14ac:dyDescent="0.25">
      <c r="A58" s="94"/>
      <c r="B58" s="99" t="s">
        <v>261</v>
      </c>
      <c r="C58" s="59"/>
      <c r="D58" s="59"/>
      <c r="E58" s="59"/>
      <c r="F58" s="58"/>
      <c r="G58" s="58"/>
      <c r="H58" s="59"/>
      <c r="I58" s="58"/>
      <c r="J58" s="58"/>
      <c r="K58" s="58"/>
      <c r="L58" s="58"/>
      <c r="M58" s="58"/>
      <c r="N58" s="58"/>
      <c r="O58" s="58"/>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x14ac:dyDescent="0.25">
      <c r="A59" s="69" t="s">
        <v>65</v>
      </c>
      <c r="B59" s="93" t="s">
        <v>262</v>
      </c>
      <c r="C59" s="103" t="s">
        <v>76</v>
      </c>
      <c r="D59" s="57">
        <v>300.3</v>
      </c>
      <c r="E59" s="112"/>
      <c r="F59" s="57"/>
      <c r="G59" s="57"/>
      <c r="H59" s="112"/>
      <c r="I59" s="57"/>
      <c r="J59" s="57"/>
      <c r="K59" s="57"/>
      <c r="L59" s="57"/>
      <c r="M59" s="57"/>
      <c r="N59" s="57"/>
      <c r="O59" s="57"/>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ht="26.25" x14ac:dyDescent="0.25">
      <c r="A60" s="69" t="s">
        <v>74</v>
      </c>
      <c r="B60" s="93" t="s">
        <v>263</v>
      </c>
      <c r="C60" s="103" t="s">
        <v>76</v>
      </c>
      <c r="D60" s="57">
        <v>30</v>
      </c>
      <c r="E60" s="95"/>
      <c r="F60" s="57"/>
      <c r="G60" s="57"/>
      <c r="H60" s="96"/>
      <c r="I60" s="96"/>
      <c r="J60" s="96"/>
      <c r="K60" s="57"/>
      <c r="L60" s="57"/>
      <c r="M60" s="57"/>
      <c r="N60" s="57"/>
      <c r="O60" s="57"/>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ht="26.25" x14ac:dyDescent="0.25">
      <c r="A61" s="69" t="s">
        <v>90</v>
      </c>
      <c r="B61" s="93" t="s">
        <v>264</v>
      </c>
      <c r="C61" s="103" t="s">
        <v>76</v>
      </c>
      <c r="D61" s="57">
        <v>218.2</v>
      </c>
      <c r="E61" s="95"/>
      <c r="F61" s="57"/>
      <c r="G61" s="57"/>
      <c r="H61" s="96"/>
      <c r="I61" s="96"/>
      <c r="J61" s="96"/>
      <c r="K61" s="57"/>
      <c r="L61" s="57"/>
      <c r="M61" s="57"/>
      <c r="N61" s="57"/>
      <c r="O61" s="57"/>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ht="26.25" x14ac:dyDescent="0.25">
      <c r="A62" s="69" t="s">
        <v>95</v>
      </c>
      <c r="B62" s="93" t="s">
        <v>265</v>
      </c>
      <c r="C62" s="103" t="s">
        <v>76</v>
      </c>
      <c r="D62" s="57">
        <v>30.7</v>
      </c>
      <c r="E62" s="95"/>
      <c r="F62" s="57"/>
      <c r="G62" s="57"/>
      <c r="H62" s="96"/>
      <c r="I62" s="96"/>
      <c r="J62" s="96"/>
      <c r="K62" s="57"/>
      <c r="L62" s="57"/>
      <c r="M62" s="57"/>
      <c r="N62" s="57"/>
      <c r="O62" s="57"/>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ht="26.25" x14ac:dyDescent="0.25">
      <c r="A63" s="69" t="s">
        <v>157</v>
      </c>
      <c r="B63" s="93" t="s">
        <v>266</v>
      </c>
      <c r="C63" s="103" t="s">
        <v>76</v>
      </c>
      <c r="D63" s="57">
        <v>269.60000000000002</v>
      </c>
      <c r="E63" s="112"/>
      <c r="F63" s="57"/>
      <c r="G63" s="57"/>
      <c r="H63" s="112"/>
      <c r="I63" s="57"/>
      <c r="J63" s="57"/>
      <c r="K63" s="57"/>
      <c r="L63" s="57"/>
      <c r="M63" s="57"/>
      <c r="N63" s="57"/>
      <c r="O63" s="57"/>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x14ac:dyDescent="0.25">
      <c r="A64" s="94"/>
      <c r="B64" s="99" t="s">
        <v>267</v>
      </c>
      <c r="C64" s="58"/>
      <c r="D64" s="58"/>
      <c r="E64" s="58"/>
      <c r="F64" s="58"/>
      <c r="G64" s="58"/>
      <c r="H64" s="58"/>
      <c r="I64" s="58"/>
      <c r="J64" s="58"/>
      <c r="K64" s="58"/>
      <c r="L64" s="58"/>
      <c r="M64" s="58"/>
      <c r="N64" s="58"/>
      <c r="O64" s="58"/>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ht="114.75" customHeight="1" x14ac:dyDescent="0.25">
      <c r="A65" s="69" t="s">
        <v>65</v>
      </c>
      <c r="B65" s="93" t="s">
        <v>268</v>
      </c>
      <c r="C65" s="82" t="s">
        <v>114</v>
      </c>
      <c r="D65" s="83">
        <v>1</v>
      </c>
      <c r="E65" s="83"/>
      <c r="F65" s="83"/>
      <c r="G65" s="83"/>
      <c r="H65" s="83"/>
      <c r="I65" s="83"/>
      <c r="J65" s="83"/>
      <c r="K65" s="83"/>
      <c r="L65" s="83"/>
      <c r="M65" s="83"/>
      <c r="N65" s="83"/>
      <c r="O65" s="83"/>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ht="102.75" customHeight="1" x14ac:dyDescent="0.25">
      <c r="A66" s="69" t="s">
        <v>74</v>
      </c>
      <c r="B66" s="93" t="s">
        <v>269</v>
      </c>
      <c r="C66" s="82" t="s">
        <v>114</v>
      </c>
      <c r="D66" s="83">
        <v>2</v>
      </c>
      <c r="E66" s="83"/>
      <c r="F66" s="83"/>
      <c r="G66" s="83"/>
      <c r="H66" s="83"/>
      <c r="I66" s="83"/>
      <c r="J66" s="83"/>
      <c r="K66" s="83"/>
      <c r="L66" s="83"/>
      <c r="M66" s="83"/>
      <c r="N66" s="83"/>
      <c r="O66" s="83"/>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ht="105" customHeight="1" x14ac:dyDescent="0.25">
      <c r="A67" s="69" t="s">
        <v>90</v>
      </c>
      <c r="B67" s="93" t="s">
        <v>270</v>
      </c>
      <c r="C67" s="82" t="s">
        <v>114</v>
      </c>
      <c r="D67" s="83">
        <v>1</v>
      </c>
      <c r="E67" s="83"/>
      <c r="F67" s="83"/>
      <c r="G67" s="83"/>
      <c r="H67" s="83"/>
      <c r="I67" s="83"/>
      <c r="J67" s="83"/>
      <c r="K67" s="83"/>
      <c r="L67" s="83"/>
      <c r="M67" s="83"/>
      <c r="N67" s="83"/>
      <c r="O67" s="83"/>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ht="90" x14ac:dyDescent="0.25">
      <c r="A68" s="69" t="s">
        <v>95</v>
      </c>
      <c r="B68" s="93" t="s">
        <v>271</v>
      </c>
      <c r="C68" s="82" t="s">
        <v>114</v>
      </c>
      <c r="D68" s="83">
        <v>2</v>
      </c>
      <c r="E68" s="83"/>
      <c r="F68" s="83"/>
      <c r="G68" s="83"/>
      <c r="H68" s="83"/>
      <c r="I68" s="83"/>
      <c r="J68" s="83"/>
      <c r="K68" s="83"/>
      <c r="L68" s="83"/>
      <c r="M68" s="83"/>
      <c r="N68" s="83"/>
      <c r="O68" s="83"/>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ht="55.5" customHeight="1" x14ac:dyDescent="0.25">
      <c r="A69" s="69" t="s">
        <v>157</v>
      </c>
      <c r="B69" s="113" t="s">
        <v>272</v>
      </c>
      <c r="C69" s="82" t="s">
        <v>114</v>
      </c>
      <c r="D69" s="83">
        <v>17</v>
      </c>
      <c r="E69" s="83"/>
      <c r="F69" s="83"/>
      <c r="G69" s="83"/>
      <c r="H69" s="83"/>
      <c r="I69" s="83"/>
      <c r="J69" s="83"/>
      <c r="K69" s="83"/>
      <c r="L69" s="83"/>
      <c r="M69" s="83"/>
      <c r="N69" s="83"/>
      <c r="O69" s="83"/>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ht="102.75" x14ac:dyDescent="0.25">
      <c r="A70" s="69" t="s">
        <v>158</v>
      </c>
      <c r="B70" s="93" t="s">
        <v>273</v>
      </c>
      <c r="C70" s="82" t="s">
        <v>114</v>
      </c>
      <c r="D70" s="83">
        <v>11</v>
      </c>
      <c r="E70" s="83"/>
      <c r="F70" s="83"/>
      <c r="G70" s="83"/>
      <c r="H70" s="83"/>
      <c r="I70" s="83"/>
      <c r="J70" s="83"/>
      <c r="K70" s="83"/>
      <c r="L70" s="83"/>
      <c r="M70" s="83"/>
      <c r="N70" s="83"/>
      <c r="O70" s="83"/>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ht="38.25" x14ac:dyDescent="0.25">
      <c r="A71" s="69" t="s">
        <v>142</v>
      </c>
      <c r="B71" s="113" t="s">
        <v>274</v>
      </c>
      <c r="C71" s="82" t="s">
        <v>114</v>
      </c>
      <c r="D71" s="83">
        <f>D70+D68+D67+D66+D65</f>
        <v>17</v>
      </c>
      <c r="E71" s="83"/>
      <c r="F71" s="83"/>
      <c r="G71" s="83"/>
      <c r="H71" s="83"/>
      <c r="I71" s="83"/>
      <c r="J71" s="83"/>
      <c r="K71" s="83"/>
      <c r="L71" s="83"/>
      <c r="M71" s="83"/>
      <c r="N71" s="83"/>
      <c r="O71" s="83"/>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x14ac:dyDescent="0.25">
      <c r="A72" s="69" t="s">
        <v>143</v>
      </c>
      <c r="B72" s="93" t="s">
        <v>275</v>
      </c>
      <c r="C72" s="82" t="s">
        <v>114</v>
      </c>
      <c r="D72" s="83">
        <v>1</v>
      </c>
      <c r="E72" s="83"/>
      <c r="F72" s="83"/>
      <c r="G72" s="83"/>
      <c r="H72" s="83"/>
      <c r="I72" s="83"/>
      <c r="J72" s="83"/>
      <c r="K72" s="83"/>
      <c r="L72" s="83"/>
      <c r="M72" s="83"/>
      <c r="N72" s="83"/>
      <c r="O72" s="83"/>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x14ac:dyDescent="0.25">
      <c r="A73" s="69" t="s">
        <v>162</v>
      </c>
      <c r="B73" s="93" t="s">
        <v>276</v>
      </c>
      <c r="C73" s="82" t="s">
        <v>76</v>
      </c>
      <c r="D73" s="83">
        <f>145*0.25</f>
        <v>36.25</v>
      </c>
      <c r="E73" s="83"/>
      <c r="F73" s="83"/>
      <c r="G73" s="83"/>
      <c r="H73" s="83"/>
      <c r="I73" s="83"/>
      <c r="J73" s="83"/>
      <c r="K73" s="83"/>
      <c r="L73" s="83"/>
      <c r="M73" s="83"/>
      <c r="N73" s="83"/>
      <c r="O73" s="83"/>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x14ac:dyDescent="0.25">
      <c r="A74" s="69" t="s">
        <v>164</v>
      </c>
      <c r="B74" s="93" t="s">
        <v>277</v>
      </c>
      <c r="C74" s="82" t="s">
        <v>76</v>
      </c>
      <c r="D74" s="83">
        <v>36.25</v>
      </c>
      <c r="E74" s="83"/>
      <c r="F74" s="83"/>
      <c r="G74" s="83"/>
      <c r="H74" s="83"/>
      <c r="I74" s="83"/>
      <c r="J74" s="83"/>
      <c r="K74" s="83"/>
      <c r="L74" s="83"/>
      <c r="M74" s="83"/>
      <c r="N74" s="83"/>
      <c r="O74" s="83"/>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x14ac:dyDescent="0.25">
      <c r="A75" s="69" t="s">
        <v>166</v>
      </c>
      <c r="B75" s="93" t="s">
        <v>278</v>
      </c>
      <c r="C75" s="82" t="s">
        <v>76</v>
      </c>
      <c r="D75" s="83">
        <v>2.8</v>
      </c>
      <c r="E75" s="83"/>
      <c r="F75" s="83"/>
      <c r="G75" s="83"/>
      <c r="H75" s="83"/>
      <c r="I75" s="83"/>
      <c r="J75" s="83"/>
      <c r="K75" s="83"/>
      <c r="L75" s="83"/>
      <c r="M75" s="83"/>
      <c r="N75" s="83"/>
      <c r="O75" s="83"/>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x14ac:dyDescent="0.25">
      <c r="A76" s="94"/>
      <c r="B76" s="99" t="s">
        <v>279</v>
      </c>
      <c r="C76" s="58"/>
      <c r="D76" s="59"/>
      <c r="E76" s="59"/>
      <c r="F76" s="58"/>
      <c r="G76" s="58"/>
      <c r="H76" s="59"/>
      <c r="I76" s="58"/>
      <c r="J76" s="58"/>
      <c r="K76" s="58"/>
      <c r="L76" s="58"/>
      <c r="M76" s="58"/>
      <c r="N76" s="58"/>
      <c r="O76" s="58"/>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ht="26.25" x14ac:dyDescent="0.25">
      <c r="A77" s="69" t="s">
        <v>65</v>
      </c>
      <c r="B77" s="93" t="s">
        <v>280</v>
      </c>
      <c r="C77" s="82" t="s">
        <v>114</v>
      </c>
      <c r="D77" s="83">
        <v>4</v>
      </c>
      <c r="E77" s="83"/>
      <c r="F77" s="83"/>
      <c r="G77" s="83"/>
      <c r="H77" s="83"/>
      <c r="I77" s="83"/>
      <c r="J77" s="83"/>
      <c r="K77" s="83"/>
      <c r="L77" s="83"/>
      <c r="M77" s="83"/>
      <c r="N77" s="83"/>
      <c r="O77" s="83"/>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ht="26.25" x14ac:dyDescent="0.25">
      <c r="A78" s="69" t="s">
        <v>74</v>
      </c>
      <c r="B78" s="93" t="s">
        <v>281</v>
      </c>
      <c r="C78" s="82" t="s">
        <v>114</v>
      </c>
      <c r="D78" s="83">
        <v>2</v>
      </c>
      <c r="E78" s="83"/>
      <c r="F78" s="83"/>
      <c r="G78" s="83"/>
      <c r="H78" s="83"/>
      <c r="I78" s="83"/>
      <c r="J78" s="83"/>
      <c r="K78" s="83"/>
      <c r="L78" s="83"/>
      <c r="M78" s="83"/>
      <c r="N78" s="83"/>
      <c r="O78" s="83"/>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ht="26.25" x14ac:dyDescent="0.25">
      <c r="A79" s="69" t="s">
        <v>90</v>
      </c>
      <c r="B79" s="93" t="s">
        <v>282</v>
      </c>
      <c r="C79" s="82" t="s">
        <v>114</v>
      </c>
      <c r="D79" s="83">
        <v>2</v>
      </c>
      <c r="E79" s="83"/>
      <c r="F79" s="83"/>
      <c r="G79" s="83"/>
      <c r="H79" s="83"/>
      <c r="I79" s="83"/>
      <c r="J79" s="83"/>
      <c r="K79" s="83"/>
      <c r="L79" s="83"/>
      <c r="M79" s="83"/>
      <c r="N79" s="83"/>
      <c r="O79" s="83"/>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ht="26.25" x14ac:dyDescent="0.25">
      <c r="A80" s="69" t="s">
        <v>95</v>
      </c>
      <c r="B80" s="93" t="s">
        <v>283</v>
      </c>
      <c r="C80" s="82" t="s">
        <v>114</v>
      </c>
      <c r="D80" s="83">
        <v>2</v>
      </c>
      <c r="E80" s="83"/>
      <c r="F80" s="83"/>
      <c r="G80" s="83"/>
      <c r="H80" s="83"/>
      <c r="I80" s="83"/>
      <c r="J80" s="83"/>
      <c r="K80" s="83"/>
      <c r="L80" s="83"/>
      <c r="M80" s="83"/>
      <c r="N80" s="83"/>
      <c r="O80" s="83"/>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ht="26.25" x14ac:dyDescent="0.25">
      <c r="A81" s="69" t="s">
        <v>157</v>
      </c>
      <c r="B81" s="114" t="s">
        <v>284</v>
      </c>
      <c r="C81" s="82" t="s">
        <v>114</v>
      </c>
      <c r="D81" s="83">
        <v>2</v>
      </c>
      <c r="E81" s="83"/>
      <c r="F81" s="83"/>
      <c r="G81" s="83"/>
      <c r="H81" s="83"/>
      <c r="I81" s="83"/>
      <c r="J81" s="83"/>
      <c r="K81" s="83"/>
      <c r="L81" s="83"/>
      <c r="M81" s="83"/>
      <c r="N81" s="83"/>
      <c r="O81" s="83"/>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ht="26.25" x14ac:dyDescent="0.25">
      <c r="A82" s="69" t="s">
        <v>158</v>
      </c>
      <c r="B82" s="93" t="s">
        <v>285</v>
      </c>
      <c r="C82" s="82" t="s">
        <v>114</v>
      </c>
      <c r="D82" s="83">
        <v>2</v>
      </c>
      <c r="E82" s="83"/>
      <c r="F82" s="83"/>
      <c r="G82" s="83"/>
      <c r="H82" s="83"/>
      <c r="I82" s="83"/>
      <c r="J82" s="83"/>
      <c r="K82" s="83"/>
      <c r="L82" s="83"/>
      <c r="M82" s="83"/>
      <c r="N82" s="83"/>
      <c r="O82" s="83"/>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ht="26.25" x14ac:dyDescent="0.25">
      <c r="A83" s="69" t="s">
        <v>142</v>
      </c>
      <c r="B83" s="93" t="s">
        <v>286</v>
      </c>
      <c r="C83" s="82" t="s">
        <v>114</v>
      </c>
      <c r="D83" s="83">
        <v>4</v>
      </c>
      <c r="E83" s="83"/>
      <c r="F83" s="83"/>
      <c r="G83" s="83"/>
      <c r="H83" s="83"/>
      <c r="I83" s="83"/>
      <c r="J83" s="83"/>
      <c r="K83" s="83"/>
      <c r="L83" s="83"/>
      <c r="M83" s="83"/>
      <c r="N83" s="83"/>
      <c r="O83" s="83"/>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ht="26.25" x14ac:dyDescent="0.25">
      <c r="A84" s="69" t="s">
        <v>143</v>
      </c>
      <c r="B84" s="93" t="s">
        <v>287</v>
      </c>
      <c r="C84" s="82" t="s">
        <v>114</v>
      </c>
      <c r="D84" s="83">
        <v>2</v>
      </c>
      <c r="E84" s="83"/>
      <c r="F84" s="83"/>
      <c r="G84" s="83"/>
      <c r="H84" s="83"/>
      <c r="I84" s="83"/>
      <c r="J84" s="83"/>
      <c r="K84" s="83"/>
      <c r="L84" s="83"/>
      <c r="M84" s="83"/>
      <c r="N84" s="83"/>
      <c r="O84" s="83"/>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ht="26.25" x14ac:dyDescent="0.25">
      <c r="A85" s="69" t="s">
        <v>162</v>
      </c>
      <c r="B85" s="93" t="s">
        <v>288</v>
      </c>
      <c r="C85" s="82" t="s">
        <v>114</v>
      </c>
      <c r="D85" s="83">
        <v>4</v>
      </c>
      <c r="E85" s="83"/>
      <c r="F85" s="83"/>
      <c r="G85" s="83"/>
      <c r="H85" s="83"/>
      <c r="I85" s="83"/>
      <c r="J85" s="83"/>
      <c r="K85" s="83"/>
      <c r="L85" s="83"/>
      <c r="M85" s="83"/>
      <c r="N85" s="83"/>
      <c r="O85" s="83"/>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ht="26.25" x14ac:dyDescent="0.25">
      <c r="A86" s="69" t="s">
        <v>164</v>
      </c>
      <c r="B86" s="93" t="s">
        <v>289</v>
      </c>
      <c r="C86" s="82" t="s">
        <v>114</v>
      </c>
      <c r="D86" s="83">
        <v>4</v>
      </c>
      <c r="E86" s="83"/>
      <c r="F86" s="83"/>
      <c r="G86" s="83"/>
      <c r="H86" s="83"/>
      <c r="I86" s="83"/>
      <c r="J86" s="83"/>
      <c r="K86" s="83"/>
      <c r="L86" s="83"/>
      <c r="M86" s="83"/>
      <c r="N86" s="83"/>
      <c r="O86" s="83"/>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ht="26.25" x14ac:dyDescent="0.25">
      <c r="A87" s="69" t="s">
        <v>166</v>
      </c>
      <c r="B87" s="93" t="s">
        <v>290</v>
      </c>
      <c r="C87" s="82" t="s">
        <v>114</v>
      </c>
      <c r="D87" s="83">
        <v>2</v>
      </c>
      <c r="E87" s="83"/>
      <c r="F87" s="83"/>
      <c r="G87" s="83"/>
      <c r="H87" s="83"/>
      <c r="I87" s="83"/>
      <c r="J87" s="83"/>
      <c r="K87" s="83"/>
      <c r="L87" s="83"/>
      <c r="M87" s="83"/>
      <c r="N87" s="83"/>
      <c r="O87" s="83"/>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ht="26.25" x14ac:dyDescent="0.25">
      <c r="A88" s="69" t="s">
        <v>168</v>
      </c>
      <c r="B88" s="93" t="s">
        <v>291</v>
      </c>
      <c r="C88" s="82" t="s">
        <v>114</v>
      </c>
      <c r="D88" s="83">
        <v>4</v>
      </c>
      <c r="E88" s="83"/>
      <c r="F88" s="83"/>
      <c r="G88" s="83"/>
      <c r="H88" s="83"/>
      <c r="I88" s="83"/>
      <c r="J88" s="83"/>
      <c r="K88" s="83"/>
      <c r="L88" s="83"/>
      <c r="M88" s="83"/>
      <c r="N88" s="83"/>
      <c r="O88" s="83"/>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ht="26.25" x14ac:dyDescent="0.25">
      <c r="A89" s="69" t="s">
        <v>170</v>
      </c>
      <c r="B89" s="93" t="s">
        <v>292</v>
      </c>
      <c r="C89" s="82" t="s">
        <v>114</v>
      </c>
      <c r="D89" s="83">
        <v>2</v>
      </c>
      <c r="E89" s="83"/>
      <c r="F89" s="83"/>
      <c r="G89" s="83"/>
      <c r="H89" s="83"/>
      <c r="I89" s="83"/>
      <c r="J89" s="83"/>
      <c r="K89" s="83"/>
      <c r="L89" s="83"/>
      <c r="M89" s="83"/>
      <c r="N89" s="83"/>
      <c r="O89" s="83"/>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x14ac:dyDescent="0.25">
      <c r="A90" s="94"/>
      <c r="B90" s="99" t="s">
        <v>293</v>
      </c>
      <c r="C90" s="82"/>
      <c r="D90" s="82"/>
      <c r="E90" s="82"/>
      <c r="F90" s="82"/>
      <c r="G90" s="82"/>
      <c r="H90" s="82"/>
      <c r="I90" s="82"/>
      <c r="J90" s="82"/>
      <c r="K90" s="82"/>
      <c r="L90" s="82"/>
      <c r="M90" s="82"/>
      <c r="N90" s="82"/>
      <c r="O90" s="82"/>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x14ac:dyDescent="0.25">
      <c r="A91" s="69" t="s">
        <v>65</v>
      </c>
      <c r="B91" s="93" t="s">
        <v>294</v>
      </c>
      <c r="C91" s="82" t="s">
        <v>128</v>
      </c>
      <c r="D91" s="83">
        <v>1</v>
      </c>
      <c r="E91" s="83"/>
      <c r="F91" s="83"/>
      <c r="G91" s="83"/>
      <c r="H91" s="83"/>
      <c r="I91" s="83"/>
      <c r="J91" s="83"/>
      <c r="K91" s="83"/>
      <c r="L91" s="83"/>
      <c r="M91" s="83"/>
      <c r="N91" s="83"/>
      <c r="O91" s="83"/>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ht="26.25" x14ac:dyDescent="0.25">
      <c r="A92" s="69" t="s">
        <v>74</v>
      </c>
      <c r="B92" s="93" t="s">
        <v>295</v>
      </c>
      <c r="C92" s="82" t="s">
        <v>114</v>
      </c>
      <c r="D92" s="83">
        <v>1</v>
      </c>
      <c r="E92" s="73"/>
      <c r="F92" s="73"/>
      <c r="G92" s="73"/>
      <c r="H92" s="73"/>
      <c r="I92" s="73"/>
      <c r="J92" s="73"/>
      <c r="K92" s="73"/>
      <c r="L92" s="73"/>
      <c r="M92" s="73"/>
      <c r="N92" s="73"/>
      <c r="O92" s="73"/>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ht="26.25" x14ac:dyDescent="0.25">
      <c r="A93" s="69" t="s">
        <v>90</v>
      </c>
      <c r="B93" s="93" t="s">
        <v>296</v>
      </c>
      <c r="C93" s="82" t="s">
        <v>114</v>
      </c>
      <c r="D93" s="83">
        <v>1</v>
      </c>
      <c r="E93" s="73"/>
      <c r="F93" s="73"/>
      <c r="G93" s="73"/>
      <c r="H93" s="73"/>
      <c r="I93" s="73"/>
      <c r="J93" s="73"/>
      <c r="K93" s="73"/>
      <c r="L93" s="73"/>
      <c r="M93" s="73"/>
      <c r="N93" s="73"/>
      <c r="O93" s="73"/>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ht="26.25" x14ac:dyDescent="0.25">
      <c r="A94" s="69" t="s">
        <v>95</v>
      </c>
      <c r="B94" s="93" t="s">
        <v>297</v>
      </c>
      <c r="C94" s="82" t="s">
        <v>114</v>
      </c>
      <c r="D94" s="83">
        <v>1</v>
      </c>
      <c r="E94" s="73"/>
      <c r="F94" s="73"/>
      <c r="G94" s="73"/>
      <c r="H94" s="73"/>
      <c r="I94" s="73"/>
      <c r="J94" s="73"/>
      <c r="K94" s="73"/>
      <c r="L94" s="73"/>
      <c r="M94" s="73"/>
      <c r="N94" s="73"/>
      <c r="O94" s="73"/>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x14ac:dyDescent="0.25">
      <c r="A95" s="69" t="s">
        <v>157</v>
      </c>
      <c r="B95" s="93" t="s">
        <v>298</v>
      </c>
      <c r="C95" s="82" t="s">
        <v>114</v>
      </c>
      <c r="D95" s="83">
        <v>2</v>
      </c>
      <c r="E95" s="73"/>
      <c r="F95" s="73"/>
      <c r="G95" s="73"/>
      <c r="H95" s="73"/>
      <c r="I95" s="73"/>
      <c r="J95" s="73"/>
      <c r="K95" s="73"/>
      <c r="L95" s="73"/>
      <c r="M95" s="73"/>
      <c r="N95" s="73"/>
      <c r="O95" s="73"/>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x14ac:dyDescent="0.25">
      <c r="A96" s="69" t="s">
        <v>158</v>
      </c>
      <c r="B96" s="93" t="s">
        <v>299</v>
      </c>
      <c r="C96" s="82" t="s">
        <v>114</v>
      </c>
      <c r="D96" s="83">
        <v>3</v>
      </c>
      <c r="E96" s="73"/>
      <c r="F96" s="73"/>
      <c r="G96" s="73"/>
      <c r="H96" s="73"/>
      <c r="I96" s="73"/>
      <c r="J96" s="73"/>
      <c r="K96" s="73"/>
      <c r="L96" s="73"/>
      <c r="M96" s="73"/>
      <c r="N96" s="73"/>
      <c r="O96" s="73"/>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x14ac:dyDescent="0.25">
      <c r="A97" s="69" t="s">
        <v>142</v>
      </c>
      <c r="B97" s="93" t="s">
        <v>300</v>
      </c>
      <c r="C97" s="82" t="s">
        <v>114</v>
      </c>
      <c r="D97" s="83">
        <v>3</v>
      </c>
      <c r="E97" s="73"/>
      <c r="F97" s="73"/>
      <c r="G97" s="73"/>
      <c r="H97" s="73"/>
      <c r="I97" s="73"/>
      <c r="J97" s="73"/>
      <c r="K97" s="73"/>
      <c r="L97" s="73"/>
      <c r="M97" s="73"/>
      <c r="N97" s="73"/>
      <c r="O97" s="73"/>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x14ac:dyDescent="0.25">
      <c r="A98" s="69" t="s">
        <v>143</v>
      </c>
      <c r="B98" s="93" t="s">
        <v>301</v>
      </c>
      <c r="C98" s="82" t="s">
        <v>114</v>
      </c>
      <c r="D98" s="83">
        <v>2</v>
      </c>
      <c r="E98" s="73"/>
      <c r="F98" s="73"/>
      <c r="G98" s="73"/>
      <c r="H98" s="73"/>
      <c r="I98" s="73"/>
      <c r="J98" s="73"/>
      <c r="K98" s="73"/>
      <c r="L98" s="73"/>
      <c r="M98" s="73"/>
      <c r="N98" s="73"/>
      <c r="O98" s="73"/>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x14ac:dyDescent="0.25">
      <c r="A99" s="69" t="s">
        <v>162</v>
      </c>
      <c r="B99" s="93" t="s">
        <v>302</v>
      </c>
      <c r="C99" s="82" t="s">
        <v>114</v>
      </c>
      <c r="D99" s="83">
        <v>3</v>
      </c>
      <c r="E99" s="73"/>
      <c r="F99" s="73"/>
      <c r="G99" s="73"/>
      <c r="H99" s="73"/>
      <c r="I99" s="73"/>
      <c r="J99" s="73"/>
      <c r="K99" s="73"/>
      <c r="L99" s="73"/>
      <c r="M99" s="73"/>
      <c r="N99" s="73"/>
      <c r="O99" s="73"/>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x14ac:dyDescent="0.25">
      <c r="A100" s="69" t="s">
        <v>164</v>
      </c>
      <c r="B100" s="93" t="s">
        <v>303</v>
      </c>
      <c r="C100" s="82" t="s">
        <v>114</v>
      </c>
      <c r="D100" s="83">
        <v>2</v>
      </c>
      <c r="E100" s="73"/>
      <c r="F100" s="73"/>
      <c r="G100" s="73"/>
      <c r="H100" s="73"/>
      <c r="I100" s="73"/>
      <c r="J100" s="73"/>
      <c r="K100" s="73"/>
      <c r="L100" s="73"/>
      <c r="M100" s="73"/>
      <c r="N100" s="73"/>
      <c r="O100" s="73"/>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x14ac:dyDescent="0.25">
      <c r="A101" s="69" t="s">
        <v>166</v>
      </c>
      <c r="B101" s="93" t="s">
        <v>304</v>
      </c>
      <c r="C101" s="82" t="s">
        <v>114</v>
      </c>
      <c r="D101" s="83">
        <v>5</v>
      </c>
      <c r="E101" s="73"/>
      <c r="F101" s="73"/>
      <c r="G101" s="73"/>
      <c r="H101" s="73"/>
      <c r="I101" s="73"/>
      <c r="J101" s="73"/>
      <c r="K101" s="73"/>
      <c r="L101" s="73"/>
      <c r="M101" s="73"/>
      <c r="N101" s="73"/>
      <c r="O101" s="73"/>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x14ac:dyDescent="0.25">
      <c r="A102" s="69" t="s">
        <v>168</v>
      </c>
      <c r="B102" s="93" t="s">
        <v>305</v>
      </c>
      <c r="C102" s="82" t="s">
        <v>114</v>
      </c>
      <c r="D102" s="83">
        <v>2</v>
      </c>
      <c r="E102" s="73"/>
      <c r="F102" s="73"/>
      <c r="G102" s="73"/>
      <c r="H102" s="73"/>
      <c r="I102" s="73"/>
      <c r="J102" s="73"/>
      <c r="K102" s="73"/>
      <c r="L102" s="73"/>
      <c r="M102" s="73"/>
      <c r="N102" s="73"/>
      <c r="O102" s="73"/>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x14ac:dyDescent="0.25">
      <c r="A103" s="69" t="s">
        <v>170</v>
      </c>
      <c r="B103" s="93" t="s">
        <v>306</v>
      </c>
      <c r="C103" s="82" t="s">
        <v>114</v>
      </c>
      <c r="D103" s="83">
        <v>2</v>
      </c>
      <c r="E103" s="73"/>
      <c r="F103" s="73"/>
      <c r="G103" s="73"/>
      <c r="H103" s="73"/>
      <c r="I103" s="73"/>
      <c r="J103" s="73"/>
      <c r="K103" s="73"/>
      <c r="L103" s="73"/>
      <c r="M103" s="73"/>
      <c r="N103" s="73"/>
      <c r="O103" s="73"/>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x14ac:dyDescent="0.25">
      <c r="A104" s="69" t="s">
        <v>172</v>
      </c>
      <c r="B104" s="93" t="s">
        <v>307</v>
      </c>
      <c r="C104" s="82" t="s">
        <v>114</v>
      </c>
      <c r="D104" s="83">
        <v>2</v>
      </c>
      <c r="E104" s="73"/>
      <c r="F104" s="73"/>
      <c r="G104" s="73"/>
      <c r="H104" s="73"/>
      <c r="I104" s="73"/>
      <c r="J104" s="73"/>
      <c r="K104" s="73"/>
      <c r="L104" s="73"/>
      <c r="M104" s="73"/>
      <c r="N104" s="73"/>
      <c r="O104" s="73"/>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ht="26.25" x14ac:dyDescent="0.25">
      <c r="A105" s="69" t="s">
        <v>174</v>
      </c>
      <c r="B105" s="93" t="s">
        <v>308</v>
      </c>
      <c r="C105" s="82" t="s">
        <v>114</v>
      </c>
      <c r="D105" s="83">
        <v>1</v>
      </c>
      <c r="E105" s="73"/>
      <c r="F105" s="73"/>
      <c r="G105" s="73"/>
      <c r="H105" s="73"/>
      <c r="I105" s="73"/>
      <c r="J105" s="73"/>
      <c r="K105" s="73"/>
      <c r="L105" s="73"/>
      <c r="M105" s="73"/>
      <c r="N105" s="73"/>
      <c r="O105" s="73"/>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x14ac:dyDescent="0.25">
      <c r="A106" s="69" t="s">
        <v>176</v>
      </c>
      <c r="B106" s="93" t="s">
        <v>309</v>
      </c>
      <c r="C106" s="82" t="s">
        <v>114</v>
      </c>
      <c r="D106" s="83">
        <v>1</v>
      </c>
      <c r="E106" s="73"/>
      <c r="F106" s="73"/>
      <c r="G106" s="73"/>
      <c r="H106" s="73"/>
      <c r="I106" s="73"/>
      <c r="J106" s="73"/>
      <c r="K106" s="73"/>
      <c r="L106" s="73"/>
      <c r="M106" s="73"/>
      <c r="N106" s="73"/>
      <c r="O106" s="73"/>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x14ac:dyDescent="0.25">
      <c r="A107" s="69" t="s">
        <v>178</v>
      </c>
      <c r="B107" s="93" t="s">
        <v>310</v>
      </c>
      <c r="C107" s="82" t="s">
        <v>128</v>
      </c>
      <c r="D107" s="83">
        <v>1</v>
      </c>
      <c r="E107" s="73"/>
      <c r="F107" s="73"/>
      <c r="G107" s="73"/>
      <c r="H107" s="73"/>
      <c r="I107" s="73"/>
      <c r="J107" s="73"/>
      <c r="K107" s="73"/>
      <c r="L107" s="73"/>
      <c r="M107" s="73"/>
      <c r="N107" s="73"/>
      <c r="O107" s="73"/>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ht="22.5" customHeight="1" x14ac:dyDescent="0.25">
      <c r="A108" s="59"/>
      <c r="B108" s="203" t="s">
        <v>152</v>
      </c>
      <c r="C108" s="203"/>
      <c r="D108" s="203"/>
      <c r="E108" s="203"/>
      <c r="F108" s="203"/>
      <c r="G108" s="203"/>
      <c r="H108" s="203"/>
      <c r="I108" s="203"/>
      <c r="J108" s="203"/>
      <c r="K108" s="115"/>
      <c r="L108" s="115"/>
      <c r="M108" s="115"/>
      <c r="N108" s="115"/>
      <c r="O108" s="115"/>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x14ac:dyDescent="0.25">
      <c r="A109" s="1"/>
      <c r="B109" s="39"/>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x14ac:dyDescent="0.25">
      <c r="A110" s="1"/>
      <c r="B110" s="39"/>
      <c r="C110" s="160"/>
      <c r="D110" s="160"/>
      <c r="E110" s="160"/>
      <c r="F110" s="160"/>
      <c r="G110" s="160"/>
      <c r="H110" s="160"/>
      <c r="I110" s="160"/>
      <c r="J110" s="160"/>
      <c r="K110" s="160"/>
      <c r="L110" s="1"/>
      <c r="M110" s="160"/>
      <c r="N110" s="160"/>
      <c r="O110" s="160"/>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x14ac:dyDescent="0.25">
      <c r="A111" s="1"/>
      <c r="B111" s="39"/>
      <c r="C111" s="160"/>
      <c r="D111" s="160"/>
      <c r="E111" s="160"/>
      <c r="F111" s="160"/>
      <c r="G111" s="160"/>
      <c r="H111" s="160"/>
      <c r="I111" s="160"/>
      <c r="J111" s="160"/>
      <c r="K111" s="160"/>
      <c r="L111" s="1"/>
      <c r="M111" s="160"/>
      <c r="N111" s="160"/>
      <c r="O111" s="160"/>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ht="5.45" customHeight="1" x14ac:dyDescent="0.25">
      <c r="A112" s="1"/>
      <c r="B112" s="39"/>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ht="5.45" customHeight="1" x14ac:dyDescent="0.25">
      <c r="A113" s="1"/>
      <c r="B113" s="39"/>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x14ac:dyDescent="0.25">
      <c r="A114" s="1"/>
      <c r="B114" s="39"/>
      <c r="C114" s="160"/>
      <c r="D114" s="160"/>
      <c r="E114" s="160"/>
      <c r="F114" s="160"/>
      <c r="G114" s="160"/>
      <c r="H114" s="160"/>
      <c r="I114" s="160"/>
      <c r="J114" s="160"/>
      <c r="K114" s="160"/>
      <c r="L114" s="1"/>
      <c r="M114" s="160"/>
      <c r="N114" s="160"/>
      <c r="O114" s="160"/>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x14ac:dyDescent="0.25">
      <c r="A115" s="1"/>
      <c r="B115" s="39"/>
      <c r="C115" s="160"/>
      <c r="D115" s="160"/>
      <c r="E115" s="160"/>
      <c r="F115" s="160"/>
      <c r="G115" s="160"/>
      <c r="H115" s="160"/>
      <c r="I115" s="160"/>
      <c r="J115" s="160"/>
      <c r="K115" s="160"/>
      <c r="L115" s="1"/>
      <c r="M115" s="160"/>
      <c r="N115" s="160"/>
      <c r="O115" s="160"/>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x14ac:dyDescent="0.25">
      <c r="A116" s="1"/>
      <c r="B116" s="39"/>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x14ac:dyDescent="0.25">
      <c r="A117" s="1"/>
      <c r="B117" s="39"/>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x14ac:dyDescent="0.25">
      <c r="A118" s="1"/>
      <c r="B118" s="39"/>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x14ac:dyDescent="0.25">
      <c r="A119" s="8"/>
      <c r="B119" s="168"/>
      <c r="C119" s="168"/>
      <c r="D119" s="168"/>
      <c r="E119" s="168"/>
      <c r="F119" s="168"/>
      <c r="G119" s="168"/>
      <c r="H119" s="168"/>
      <c r="I119" s="168"/>
      <c r="J119" s="168"/>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x14ac:dyDescent="0.25">
      <c r="A120" s="1"/>
      <c r="B120" s="202"/>
      <c r="C120" s="202"/>
      <c r="D120" s="202"/>
      <c r="E120" s="202"/>
      <c r="F120" s="202"/>
      <c r="G120" s="202"/>
      <c r="H120" s="202"/>
      <c r="I120" s="202"/>
      <c r="J120" s="20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x14ac:dyDescent="0.25">
      <c r="A121" s="1"/>
      <c r="B121" s="52"/>
      <c r="C121" s="52"/>
      <c r="D121" s="52"/>
      <c r="E121" s="52"/>
      <c r="F121" s="52"/>
      <c r="G121" s="52"/>
      <c r="H121" s="52"/>
      <c r="I121" s="52"/>
      <c r="J121" s="52"/>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x14ac:dyDescent="0.25">
      <c r="A122" s="8"/>
      <c r="B122" s="168"/>
      <c r="C122" s="168"/>
      <c r="D122" s="168"/>
      <c r="E122" s="168"/>
      <c r="F122" s="168"/>
      <c r="G122" s="168"/>
      <c r="H122" s="168"/>
      <c r="I122" s="168"/>
      <c r="J122" s="168"/>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x14ac:dyDescent="0.25">
      <c r="A123" s="1"/>
      <c r="B123" s="202"/>
      <c r="C123" s="202"/>
      <c r="D123" s="202"/>
      <c r="E123" s="202"/>
      <c r="F123" s="202"/>
      <c r="G123" s="202"/>
      <c r="H123" s="202"/>
      <c r="I123" s="202"/>
      <c r="J123" s="202"/>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sheetData>
  <mergeCells count="33">
    <mergeCell ref="B122:J122"/>
    <mergeCell ref="B123:J123"/>
    <mergeCell ref="C115:E115"/>
    <mergeCell ref="F115:K115"/>
    <mergeCell ref="M115:O115"/>
    <mergeCell ref="B119:J119"/>
    <mergeCell ref="B120:J120"/>
    <mergeCell ref="C111:E111"/>
    <mergeCell ref="F111:K111"/>
    <mergeCell ref="M111:O111"/>
    <mergeCell ref="C114:E114"/>
    <mergeCell ref="F114:K114"/>
    <mergeCell ref="M114:O114"/>
    <mergeCell ref="B108:J108"/>
    <mergeCell ref="C110:E110"/>
    <mergeCell ref="F110:K110"/>
    <mergeCell ref="L9:O9"/>
    <mergeCell ref="A10:A11"/>
    <mergeCell ref="B10:B11"/>
    <mergeCell ref="C10:C11"/>
    <mergeCell ref="D10:D11"/>
    <mergeCell ref="E10:J10"/>
    <mergeCell ref="K10:O10"/>
    <mergeCell ref="M110:O110"/>
    <mergeCell ref="A7:B7"/>
    <mergeCell ref="C7:O7"/>
    <mergeCell ref="A8:B8"/>
    <mergeCell ref="C8:O8"/>
    <mergeCell ref="A1:O1"/>
    <mergeCell ref="A2:O2"/>
    <mergeCell ref="A3:O3"/>
    <mergeCell ref="A4:B4"/>
    <mergeCell ref="C4:O4"/>
  </mergeCells>
  <pageMargins left="0.25" right="0.25" top="0.75" bottom="0.75" header="0.3" footer="0.3"/>
  <pageSetup paperSize="9" scale="75" orientation="landscape" verticalDpi="4294967295" r:id="rId1"/>
  <headerFooter>
    <oddHeader>&amp;C&amp;"Arial,Regular"&amp;10&amp;A</oddHeader>
    <oddFooter>&amp;C&amp;"Arial,Regular"&amp;10Page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59"/>
  <sheetViews>
    <sheetView zoomScaleNormal="100" zoomScalePageLayoutView="60" workbookViewId="0">
      <selection activeCell="C9" sqref="C9"/>
    </sheetView>
  </sheetViews>
  <sheetFormatPr defaultRowHeight="15" x14ac:dyDescent="0.25"/>
  <cols>
    <col min="1" max="1" width="6"/>
    <col min="2" max="2" width="49.85546875"/>
    <col min="3" max="4" width="10.85546875"/>
    <col min="5" max="5" width="6.42578125"/>
    <col min="6" max="6" width="9"/>
    <col min="7" max="7" width="6.7109375"/>
    <col min="8" max="8" width="7.85546875"/>
    <col min="9" max="9" width="6.42578125"/>
    <col min="10" max="10" width="8.5703125"/>
    <col min="11" max="11" width="7.7109375"/>
    <col min="13" max="13" width="10.5703125"/>
    <col min="15" max="15" width="10.5703125"/>
    <col min="16" max="16" width="0.5703125"/>
    <col min="17" max="256" width="10.140625"/>
    <col min="257" max="1025" width="11.5703125"/>
  </cols>
  <sheetData>
    <row r="1" spans="1:256"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x14ac:dyDescent="0.25">
      <c r="A2" s="162" t="s">
        <v>311</v>
      </c>
      <c r="B2" s="162"/>
      <c r="C2" s="162"/>
      <c r="D2" s="162"/>
      <c r="E2" s="162"/>
      <c r="F2" s="162"/>
      <c r="G2" s="162"/>
      <c r="H2" s="162"/>
      <c r="I2" s="162"/>
      <c r="J2" s="162"/>
      <c r="K2" s="162"/>
      <c r="L2" s="162"/>
      <c r="M2" s="162"/>
      <c r="N2" s="162"/>
      <c r="O2" s="162"/>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13.5" customHeigh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x14ac:dyDescent="0.25">
      <c r="A4" s="190" t="s">
        <v>40</v>
      </c>
      <c r="B4" s="190"/>
      <c r="C4" s="190"/>
      <c r="D4" s="190"/>
      <c r="E4" s="190"/>
      <c r="F4" s="190"/>
      <c r="G4" s="190"/>
      <c r="H4" s="190"/>
      <c r="I4" s="190"/>
      <c r="J4" s="190"/>
      <c r="K4" s="190"/>
      <c r="L4" s="190"/>
      <c r="M4" s="190"/>
      <c r="N4" s="190"/>
      <c r="O4" s="190"/>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x14ac:dyDescent="0.25">
      <c r="A5" s="191" t="s">
        <v>52</v>
      </c>
      <c r="B5" s="191"/>
      <c r="C5" s="191"/>
      <c r="D5" s="191"/>
      <c r="E5" s="191"/>
      <c r="F5" s="191"/>
      <c r="G5" s="191"/>
      <c r="H5" s="191"/>
      <c r="I5" s="191"/>
      <c r="J5" s="191"/>
      <c r="K5" s="191"/>
      <c r="L5" s="191"/>
      <c r="M5" s="191"/>
      <c r="N5" s="191"/>
      <c r="O5" s="191"/>
      <c r="P5" s="19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x14ac:dyDescent="0.25">
      <c r="A6" s="7"/>
      <c r="B6" s="7"/>
      <c r="C6" s="7"/>
      <c r="D6" s="7"/>
      <c r="E6" s="7"/>
      <c r="F6" s="7"/>
      <c r="G6" s="7"/>
      <c r="H6" s="7"/>
      <c r="I6" s="7"/>
      <c r="J6" s="7"/>
      <c r="K6" s="7"/>
      <c r="L6" s="7"/>
      <c r="M6" s="7"/>
      <c r="N6" s="7"/>
      <c r="O6" s="7"/>
      <c r="P6" s="7"/>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x14ac:dyDescent="0.25">
      <c r="A7" s="160" t="s">
        <v>1</v>
      </c>
      <c r="B7" s="160"/>
      <c r="C7" s="192" t="str">
        <f>Koptame!C9</f>
        <v>Lietošanas mērķa maiņa telpu grupai ar pārbūvi un teritorijas labiekārtojumu</v>
      </c>
      <c r="D7" s="192"/>
      <c r="E7" s="192"/>
      <c r="F7" s="192"/>
      <c r="G7" s="192"/>
      <c r="H7" s="192"/>
      <c r="I7" s="192"/>
      <c r="J7" s="192"/>
      <c r="K7" s="192"/>
      <c r="L7" s="192"/>
      <c r="M7" s="192"/>
      <c r="N7" s="192"/>
      <c r="O7" s="192"/>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12.6" customHeight="1" x14ac:dyDescent="0.25">
      <c r="A8" s="1"/>
      <c r="B8" s="1"/>
      <c r="C8" s="11" t="s">
        <v>487</v>
      </c>
      <c r="D8" s="11"/>
      <c r="E8" s="11"/>
      <c r="F8" s="11"/>
      <c r="G8" s="11"/>
      <c r="H8" s="11"/>
      <c r="I8" s="11"/>
      <c r="J8" s="11"/>
      <c r="K8" s="11"/>
      <c r="L8" s="11"/>
      <c r="M8" s="11"/>
      <c r="N8" s="11"/>
      <c r="O8" s="1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12.6" customHeight="1" x14ac:dyDescent="0.25">
      <c r="A9" s="1"/>
      <c r="B9" s="1"/>
      <c r="C9" s="11" t="s">
        <v>25</v>
      </c>
      <c r="D9" s="11"/>
      <c r="E9" s="11"/>
      <c r="F9" s="11"/>
      <c r="G9" s="11"/>
      <c r="H9" s="11"/>
      <c r="I9" s="11"/>
      <c r="J9" s="11"/>
      <c r="K9" s="11"/>
      <c r="L9" s="11"/>
      <c r="M9" s="11"/>
      <c r="N9" s="11"/>
      <c r="O9" s="1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12.6" customHeight="1" x14ac:dyDescent="0.25">
      <c r="A10" s="160" t="s">
        <v>2</v>
      </c>
      <c r="B10" s="160"/>
      <c r="C10" s="189" t="s">
        <v>3</v>
      </c>
      <c r="D10" s="189"/>
      <c r="E10" s="189"/>
      <c r="F10" s="189"/>
      <c r="G10" s="189"/>
      <c r="H10" s="189"/>
      <c r="I10" s="189"/>
      <c r="J10" s="189"/>
      <c r="K10" s="189"/>
      <c r="L10" s="189"/>
      <c r="M10" s="189"/>
      <c r="N10" s="189"/>
      <c r="O10" s="189"/>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12.6" customHeight="1" x14ac:dyDescent="0.25">
      <c r="A11" s="160" t="s">
        <v>4</v>
      </c>
      <c r="B11" s="160"/>
      <c r="C11" s="161" t="str">
        <f>Koptame!C13</f>
        <v>Puikule ,Brīvzemnieku pagasts, Alojas novads</v>
      </c>
      <c r="D11" s="161"/>
      <c r="E11" s="161"/>
      <c r="F11" s="161"/>
      <c r="G11" s="161"/>
      <c r="H11" s="161"/>
      <c r="I11" s="161"/>
      <c r="J11" s="161"/>
      <c r="K11" s="161"/>
      <c r="L11" s="161"/>
      <c r="M11" s="161"/>
      <c r="N11" s="161"/>
      <c r="O11" s="16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13.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12.75" customHeight="1" x14ac:dyDescent="0.25">
      <c r="A14" s="193" t="s">
        <v>53</v>
      </c>
      <c r="B14" s="194" t="s">
        <v>54</v>
      </c>
      <c r="C14" s="194" t="s">
        <v>55</v>
      </c>
      <c r="D14" s="194" t="s">
        <v>56</v>
      </c>
      <c r="E14" s="195" t="s">
        <v>57</v>
      </c>
      <c r="F14" s="195"/>
      <c r="G14" s="195"/>
      <c r="H14" s="195"/>
      <c r="I14" s="195"/>
      <c r="J14" s="195"/>
      <c r="K14" s="195" t="s">
        <v>58</v>
      </c>
      <c r="L14" s="195"/>
      <c r="M14" s="195"/>
      <c r="N14" s="195"/>
      <c r="O14" s="195"/>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83.25" customHeight="1" x14ac:dyDescent="0.25">
      <c r="A15" s="193"/>
      <c r="B15" s="194"/>
      <c r="C15" s="194"/>
      <c r="D15" s="194"/>
      <c r="E15" s="31" t="s">
        <v>59</v>
      </c>
      <c r="F15" s="31" t="s">
        <v>60</v>
      </c>
      <c r="G15" s="31" t="s">
        <v>61</v>
      </c>
      <c r="H15" s="31" t="s">
        <v>35</v>
      </c>
      <c r="I15" s="31" t="s">
        <v>36</v>
      </c>
      <c r="J15" s="31" t="s">
        <v>23</v>
      </c>
      <c r="K15" s="31" t="s">
        <v>62</v>
      </c>
      <c r="L15" s="31" t="s">
        <v>34</v>
      </c>
      <c r="M15" s="31" t="s">
        <v>35</v>
      </c>
      <c r="N15" s="31" t="s">
        <v>63</v>
      </c>
      <c r="O15" s="32" t="s">
        <v>64</v>
      </c>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13.5" customHeight="1" thickBot="1" x14ac:dyDescent="0.3">
      <c r="A16" s="33">
        <v>1</v>
      </c>
      <c r="B16" s="34">
        <v>2</v>
      </c>
      <c r="C16" s="34">
        <v>3</v>
      </c>
      <c r="D16" s="34">
        <v>4</v>
      </c>
      <c r="E16" s="34">
        <v>5</v>
      </c>
      <c r="F16" s="34">
        <v>6</v>
      </c>
      <c r="G16" s="34">
        <v>7</v>
      </c>
      <c r="H16" s="34">
        <v>8</v>
      </c>
      <c r="I16" s="34">
        <v>9</v>
      </c>
      <c r="J16" s="34">
        <v>10</v>
      </c>
      <c r="K16" s="34">
        <v>11</v>
      </c>
      <c r="L16" s="34">
        <v>12</v>
      </c>
      <c r="M16" s="34">
        <v>13</v>
      </c>
      <c r="N16" s="34">
        <v>14</v>
      </c>
      <c r="O16" s="34">
        <v>15</v>
      </c>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x14ac:dyDescent="0.25">
      <c r="A17" s="116"/>
      <c r="B17" s="117" t="s">
        <v>312</v>
      </c>
      <c r="C17" s="118"/>
      <c r="D17" s="118"/>
      <c r="E17" s="118"/>
      <c r="F17" s="118"/>
      <c r="G17" s="118"/>
      <c r="H17" s="118"/>
      <c r="I17" s="118"/>
      <c r="J17" s="118"/>
      <c r="K17" s="118"/>
      <c r="L17" s="118"/>
      <c r="M17" s="118"/>
      <c r="N17" s="118"/>
      <c r="O17" s="118"/>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26.25" x14ac:dyDescent="0.25">
      <c r="A18" s="69" t="s">
        <v>65</v>
      </c>
      <c r="B18" s="81" t="s">
        <v>313</v>
      </c>
      <c r="C18" s="59" t="s">
        <v>114</v>
      </c>
      <c r="D18" s="112">
        <v>2</v>
      </c>
      <c r="E18" s="112"/>
      <c r="F18" s="112"/>
      <c r="G18" s="112"/>
      <c r="H18" s="112"/>
      <c r="I18" s="112"/>
      <c r="J18" s="112"/>
      <c r="K18" s="112"/>
      <c r="L18" s="112"/>
      <c r="M18" s="112"/>
      <c r="N18" s="112"/>
      <c r="O18" s="112"/>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ht="16.5" customHeight="1" x14ac:dyDescent="0.25">
      <c r="A19" s="69" t="s">
        <v>74</v>
      </c>
      <c r="B19" s="81" t="s">
        <v>314</v>
      </c>
      <c r="C19" s="59" t="s">
        <v>109</v>
      </c>
      <c r="D19" s="112">
        <v>3</v>
      </c>
      <c r="E19" s="112"/>
      <c r="F19" s="112"/>
      <c r="G19" s="112"/>
      <c r="H19" s="112"/>
      <c r="I19" s="112"/>
      <c r="J19" s="112"/>
      <c r="K19" s="112"/>
      <c r="L19" s="112"/>
      <c r="M19" s="112"/>
      <c r="N19" s="112"/>
      <c r="O19" s="112"/>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x14ac:dyDescent="0.25">
      <c r="A20" s="69" t="s">
        <v>90</v>
      </c>
      <c r="B20" s="81" t="s">
        <v>315</v>
      </c>
      <c r="C20" s="59" t="s">
        <v>128</v>
      </c>
      <c r="D20" s="112">
        <v>1</v>
      </c>
      <c r="E20" s="112"/>
      <c r="F20" s="112"/>
      <c r="G20" s="112"/>
      <c r="H20" s="112"/>
      <c r="I20" s="112"/>
      <c r="J20" s="112"/>
      <c r="K20" s="112"/>
      <c r="L20" s="112"/>
      <c r="M20" s="112"/>
      <c r="N20" s="112"/>
      <c r="O20" s="112"/>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x14ac:dyDescent="0.25">
      <c r="A21" s="94"/>
      <c r="B21" s="119" t="s">
        <v>316</v>
      </c>
      <c r="C21" s="59"/>
      <c r="D21" s="59"/>
      <c r="E21" s="59"/>
      <c r="F21" s="59"/>
      <c r="G21" s="59"/>
      <c r="H21" s="59"/>
      <c r="I21" s="59"/>
      <c r="J21" s="59"/>
      <c r="K21" s="59"/>
      <c r="L21" s="59"/>
      <c r="M21" s="59"/>
      <c r="N21" s="59"/>
      <c r="O21" s="59"/>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ht="26.25" x14ac:dyDescent="0.25">
      <c r="A22" s="69" t="s">
        <v>65</v>
      </c>
      <c r="B22" s="81" t="s">
        <v>313</v>
      </c>
      <c r="C22" s="59" t="s">
        <v>114</v>
      </c>
      <c r="D22" s="112">
        <v>1</v>
      </c>
      <c r="E22" s="112"/>
      <c r="F22" s="112"/>
      <c r="G22" s="112"/>
      <c r="H22" s="112"/>
      <c r="I22" s="112"/>
      <c r="J22" s="112"/>
      <c r="K22" s="112"/>
      <c r="L22" s="112"/>
      <c r="M22" s="112"/>
      <c r="N22" s="112"/>
      <c r="O22" s="112"/>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ht="16.5" customHeight="1" x14ac:dyDescent="0.25">
      <c r="A23" s="69" t="s">
        <v>74</v>
      </c>
      <c r="B23" s="81" t="s">
        <v>314</v>
      </c>
      <c r="C23" s="59" t="s">
        <v>109</v>
      </c>
      <c r="D23" s="112">
        <v>3</v>
      </c>
      <c r="E23" s="112"/>
      <c r="F23" s="112"/>
      <c r="G23" s="112"/>
      <c r="H23" s="112"/>
      <c r="I23" s="112"/>
      <c r="J23" s="112"/>
      <c r="K23" s="112"/>
      <c r="L23" s="112"/>
      <c r="M23" s="112"/>
      <c r="N23" s="112"/>
      <c r="O23" s="112"/>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x14ac:dyDescent="0.25">
      <c r="A24" s="69" t="s">
        <v>90</v>
      </c>
      <c r="B24" s="81" t="s">
        <v>315</v>
      </c>
      <c r="C24" s="59" t="s">
        <v>128</v>
      </c>
      <c r="D24" s="112">
        <v>1</v>
      </c>
      <c r="E24" s="112"/>
      <c r="F24" s="112"/>
      <c r="G24" s="112"/>
      <c r="H24" s="112"/>
      <c r="I24" s="112"/>
      <c r="J24" s="112"/>
      <c r="K24" s="112"/>
      <c r="L24" s="112"/>
      <c r="M24" s="112"/>
      <c r="N24" s="112"/>
      <c r="O24" s="112"/>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x14ac:dyDescent="0.25">
      <c r="A25" s="94"/>
      <c r="B25" s="119" t="s">
        <v>317</v>
      </c>
      <c r="C25" s="59"/>
      <c r="D25" s="59"/>
      <c r="E25" s="59"/>
      <c r="F25" s="59"/>
      <c r="G25" s="59"/>
      <c r="H25" s="59"/>
      <c r="I25" s="59"/>
      <c r="J25" s="59"/>
      <c r="K25" s="59"/>
      <c r="L25" s="59"/>
      <c r="M25" s="59"/>
      <c r="N25" s="59"/>
      <c r="O25" s="59"/>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ht="26.25" x14ac:dyDescent="0.25">
      <c r="A26" s="69" t="s">
        <v>65</v>
      </c>
      <c r="B26" s="81" t="s">
        <v>313</v>
      </c>
      <c r="C26" s="59" t="s">
        <v>114</v>
      </c>
      <c r="D26" s="112">
        <v>1</v>
      </c>
      <c r="E26" s="112"/>
      <c r="F26" s="112"/>
      <c r="G26" s="112"/>
      <c r="H26" s="112"/>
      <c r="I26" s="112"/>
      <c r="J26" s="112"/>
      <c r="K26" s="112"/>
      <c r="L26" s="112"/>
      <c r="M26" s="112"/>
      <c r="N26" s="112"/>
      <c r="O26" s="112"/>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ht="16.5" customHeight="1" x14ac:dyDescent="0.25">
      <c r="A27" s="69" t="s">
        <v>74</v>
      </c>
      <c r="B27" s="81" t="s">
        <v>314</v>
      </c>
      <c r="C27" s="59" t="s">
        <v>109</v>
      </c>
      <c r="D27" s="112">
        <v>3</v>
      </c>
      <c r="E27" s="112"/>
      <c r="F27" s="112"/>
      <c r="G27" s="112"/>
      <c r="H27" s="112"/>
      <c r="I27" s="112"/>
      <c r="J27" s="112"/>
      <c r="K27" s="112"/>
      <c r="L27" s="112"/>
      <c r="M27" s="112"/>
      <c r="N27" s="112"/>
      <c r="O27" s="112"/>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x14ac:dyDescent="0.25">
      <c r="A28" s="69" t="s">
        <v>90</v>
      </c>
      <c r="B28" s="81" t="s">
        <v>315</v>
      </c>
      <c r="C28" s="59" t="s">
        <v>128</v>
      </c>
      <c r="D28" s="112">
        <v>1</v>
      </c>
      <c r="E28" s="112"/>
      <c r="F28" s="112"/>
      <c r="G28" s="112"/>
      <c r="H28" s="112"/>
      <c r="I28" s="112"/>
      <c r="J28" s="112"/>
      <c r="K28" s="112"/>
      <c r="L28" s="112"/>
      <c r="M28" s="112"/>
      <c r="N28" s="112"/>
      <c r="O28" s="112"/>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x14ac:dyDescent="0.25">
      <c r="A29" s="94"/>
      <c r="B29" s="119" t="s">
        <v>318</v>
      </c>
      <c r="C29" s="59"/>
      <c r="D29" s="59"/>
      <c r="E29" s="59"/>
      <c r="F29" s="59"/>
      <c r="G29" s="59"/>
      <c r="H29" s="59"/>
      <c r="I29" s="59"/>
      <c r="J29" s="59"/>
      <c r="K29" s="59"/>
      <c r="L29" s="59"/>
      <c r="M29" s="59"/>
      <c r="N29" s="59"/>
      <c r="O29" s="59"/>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ht="26.25" x14ac:dyDescent="0.25">
      <c r="A30" s="69" t="s">
        <v>65</v>
      </c>
      <c r="B30" s="81" t="s">
        <v>313</v>
      </c>
      <c r="C30" s="59" t="s">
        <v>114</v>
      </c>
      <c r="D30" s="112">
        <v>1</v>
      </c>
      <c r="E30" s="112"/>
      <c r="F30" s="112"/>
      <c r="G30" s="112"/>
      <c r="H30" s="112"/>
      <c r="I30" s="112"/>
      <c r="J30" s="112"/>
      <c r="K30" s="112"/>
      <c r="L30" s="112"/>
      <c r="M30" s="112"/>
      <c r="N30" s="112"/>
      <c r="O30" s="112"/>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x14ac:dyDescent="0.25">
      <c r="A31" s="69" t="s">
        <v>74</v>
      </c>
      <c r="B31" s="81" t="s">
        <v>314</v>
      </c>
      <c r="C31" s="59" t="s">
        <v>109</v>
      </c>
      <c r="D31" s="112">
        <v>2</v>
      </c>
      <c r="E31" s="112"/>
      <c r="F31" s="112"/>
      <c r="G31" s="112"/>
      <c r="H31" s="112"/>
      <c r="I31" s="112"/>
      <c r="J31" s="112"/>
      <c r="K31" s="112"/>
      <c r="L31" s="112"/>
      <c r="M31" s="112"/>
      <c r="N31" s="112"/>
      <c r="O31" s="112"/>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x14ac:dyDescent="0.25">
      <c r="A32" s="69" t="s">
        <v>90</v>
      </c>
      <c r="B32" s="81" t="s">
        <v>315</v>
      </c>
      <c r="C32" s="59" t="s">
        <v>128</v>
      </c>
      <c r="D32" s="112">
        <v>1</v>
      </c>
      <c r="E32" s="112"/>
      <c r="F32" s="112"/>
      <c r="G32" s="112"/>
      <c r="H32" s="112"/>
      <c r="I32" s="112"/>
      <c r="J32" s="112"/>
      <c r="K32" s="112"/>
      <c r="L32" s="112"/>
      <c r="M32" s="112"/>
      <c r="N32" s="112"/>
      <c r="O32" s="112"/>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x14ac:dyDescent="0.25">
      <c r="A33" s="94"/>
      <c r="B33" s="119" t="s">
        <v>319</v>
      </c>
      <c r="C33" s="59"/>
      <c r="D33" s="59"/>
      <c r="E33" s="59"/>
      <c r="F33" s="59"/>
      <c r="G33" s="59"/>
      <c r="H33" s="59"/>
      <c r="I33" s="59"/>
      <c r="J33" s="59"/>
      <c r="K33" s="59"/>
      <c r="L33" s="59"/>
      <c r="M33" s="59"/>
      <c r="N33" s="59"/>
      <c r="O33" s="59"/>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ht="16.5" customHeight="1" x14ac:dyDescent="0.25">
      <c r="A34" s="69" t="s">
        <v>65</v>
      </c>
      <c r="B34" s="81" t="s">
        <v>320</v>
      </c>
      <c r="C34" s="59" t="s">
        <v>114</v>
      </c>
      <c r="D34" s="112">
        <v>1</v>
      </c>
      <c r="E34" s="120"/>
      <c r="F34" s="120"/>
      <c r="G34" s="121"/>
      <c r="H34" s="120"/>
      <c r="I34" s="122"/>
      <c r="J34" s="122"/>
      <c r="K34" s="112"/>
      <c r="L34" s="112"/>
      <c r="M34" s="112"/>
      <c r="N34" s="112"/>
      <c r="O34" s="112"/>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x14ac:dyDescent="0.25">
      <c r="A35" s="69" t="s">
        <v>74</v>
      </c>
      <c r="B35" s="81" t="s">
        <v>321</v>
      </c>
      <c r="C35" s="59" t="s">
        <v>114</v>
      </c>
      <c r="D35" s="112">
        <v>2</v>
      </c>
      <c r="E35" s="112"/>
      <c r="F35" s="112"/>
      <c r="G35" s="112"/>
      <c r="H35" s="112"/>
      <c r="I35" s="112"/>
      <c r="J35" s="112"/>
      <c r="K35" s="112"/>
      <c r="L35" s="112"/>
      <c r="M35" s="112"/>
      <c r="N35" s="112"/>
      <c r="O35" s="112"/>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x14ac:dyDescent="0.25">
      <c r="A36" s="69" t="s">
        <v>90</v>
      </c>
      <c r="B36" s="81" t="s">
        <v>322</v>
      </c>
      <c r="C36" s="59" t="s">
        <v>114</v>
      </c>
      <c r="D36" s="112">
        <v>1</v>
      </c>
      <c r="E36" s="112"/>
      <c r="F36" s="112"/>
      <c r="G36" s="112"/>
      <c r="H36" s="112"/>
      <c r="I36" s="112"/>
      <c r="J36" s="112"/>
      <c r="K36" s="112"/>
      <c r="L36" s="112"/>
      <c r="M36" s="112"/>
      <c r="N36" s="112"/>
      <c r="O36" s="112"/>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x14ac:dyDescent="0.25">
      <c r="A37" s="69" t="s">
        <v>95</v>
      </c>
      <c r="B37" s="81" t="s">
        <v>314</v>
      </c>
      <c r="C37" s="59" t="s">
        <v>109</v>
      </c>
      <c r="D37" s="112">
        <v>3</v>
      </c>
      <c r="E37" s="112"/>
      <c r="F37" s="112"/>
      <c r="G37" s="112"/>
      <c r="H37" s="112"/>
      <c r="I37" s="112"/>
      <c r="J37" s="112"/>
      <c r="K37" s="112"/>
      <c r="L37" s="112"/>
      <c r="M37" s="112"/>
      <c r="N37" s="112"/>
      <c r="O37" s="112"/>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x14ac:dyDescent="0.25">
      <c r="A38" s="69" t="s">
        <v>157</v>
      </c>
      <c r="B38" s="81" t="s">
        <v>323</v>
      </c>
      <c r="C38" s="59" t="s">
        <v>109</v>
      </c>
      <c r="D38" s="112">
        <v>1</v>
      </c>
      <c r="E38" s="112"/>
      <c r="F38" s="112"/>
      <c r="G38" s="112"/>
      <c r="H38" s="112"/>
      <c r="I38" s="112"/>
      <c r="J38" s="112"/>
      <c r="K38" s="112"/>
      <c r="L38" s="112"/>
      <c r="M38" s="112"/>
      <c r="N38" s="112"/>
      <c r="O38" s="112"/>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x14ac:dyDescent="0.25">
      <c r="A39" s="69" t="s">
        <v>158</v>
      </c>
      <c r="B39" s="81" t="s">
        <v>315</v>
      </c>
      <c r="C39" s="59" t="s">
        <v>128</v>
      </c>
      <c r="D39" s="112">
        <v>1</v>
      </c>
      <c r="E39" s="112"/>
      <c r="F39" s="112"/>
      <c r="G39" s="112"/>
      <c r="H39" s="112"/>
      <c r="I39" s="112"/>
      <c r="J39" s="112"/>
      <c r="K39" s="112"/>
      <c r="L39" s="112"/>
      <c r="M39" s="112"/>
      <c r="N39" s="112"/>
      <c r="O39" s="112"/>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x14ac:dyDescent="0.25">
      <c r="A40" s="94"/>
      <c r="B40" s="119" t="s">
        <v>324</v>
      </c>
      <c r="C40" s="59"/>
      <c r="D40" s="59"/>
      <c r="E40" s="59"/>
      <c r="F40" s="59"/>
      <c r="G40" s="59"/>
      <c r="H40" s="59"/>
      <c r="I40" s="59"/>
      <c r="J40" s="59"/>
      <c r="K40" s="59"/>
      <c r="L40" s="59"/>
      <c r="M40" s="59"/>
      <c r="N40" s="59"/>
      <c r="O40" s="59"/>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ht="26.25" x14ac:dyDescent="0.25">
      <c r="A41" s="69" t="s">
        <v>65</v>
      </c>
      <c r="B41" s="81" t="s">
        <v>325</v>
      </c>
      <c r="C41" s="59" t="s">
        <v>114</v>
      </c>
      <c r="D41" s="112">
        <v>1</v>
      </c>
      <c r="E41" s="112"/>
      <c r="F41" s="112"/>
      <c r="G41" s="112"/>
      <c r="H41" s="112"/>
      <c r="I41" s="112"/>
      <c r="J41" s="112"/>
      <c r="K41" s="112"/>
      <c r="L41" s="112"/>
      <c r="M41" s="112"/>
      <c r="N41" s="112"/>
      <c r="O41" s="112"/>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x14ac:dyDescent="0.25">
      <c r="A42" s="69" t="s">
        <v>74</v>
      </c>
      <c r="B42" s="81" t="s">
        <v>321</v>
      </c>
      <c r="C42" s="59" t="s">
        <v>114</v>
      </c>
      <c r="D42" s="112">
        <v>3</v>
      </c>
      <c r="E42" s="112"/>
      <c r="F42" s="112"/>
      <c r="G42" s="112"/>
      <c r="H42" s="112"/>
      <c r="I42" s="112"/>
      <c r="J42" s="112"/>
      <c r="K42" s="112"/>
      <c r="L42" s="112"/>
      <c r="M42" s="112"/>
      <c r="N42" s="112"/>
      <c r="O42" s="112"/>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x14ac:dyDescent="0.25">
      <c r="A43" s="69" t="s">
        <v>90</v>
      </c>
      <c r="B43" s="81" t="s">
        <v>322</v>
      </c>
      <c r="C43" s="59" t="s">
        <v>114</v>
      </c>
      <c r="D43" s="112">
        <v>1</v>
      </c>
      <c r="E43" s="112"/>
      <c r="F43" s="112"/>
      <c r="G43" s="112"/>
      <c r="H43" s="112"/>
      <c r="I43" s="112"/>
      <c r="J43" s="112"/>
      <c r="K43" s="112"/>
      <c r="L43" s="112"/>
      <c r="M43" s="112"/>
      <c r="N43" s="112"/>
      <c r="O43" s="112"/>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ht="15.6" customHeight="1" x14ac:dyDescent="0.25">
      <c r="A44" s="69" t="s">
        <v>95</v>
      </c>
      <c r="B44" s="81" t="s">
        <v>314</v>
      </c>
      <c r="C44" s="59" t="s">
        <v>109</v>
      </c>
      <c r="D44" s="112">
        <v>4</v>
      </c>
      <c r="E44" s="112"/>
      <c r="F44" s="112"/>
      <c r="G44" s="112"/>
      <c r="H44" s="112"/>
      <c r="I44" s="112"/>
      <c r="J44" s="112"/>
      <c r="K44" s="112"/>
      <c r="L44" s="112"/>
      <c r="M44" s="112"/>
      <c r="N44" s="112"/>
      <c r="O44" s="112"/>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x14ac:dyDescent="0.25">
      <c r="A45" s="69" t="s">
        <v>157</v>
      </c>
      <c r="B45" s="81" t="s">
        <v>323</v>
      </c>
      <c r="C45" s="59" t="s">
        <v>109</v>
      </c>
      <c r="D45" s="112">
        <v>2</v>
      </c>
      <c r="E45" s="112"/>
      <c r="F45" s="112"/>
      <c r="G45" s="112"/>
      <c r="H45" s="112"/>
      <c r="I45" s="112"/>
      <c r="J45" s="112"/>
      <c r="K45" s="112"/>
      <c r="L45" s="112"/>
      <c r="M45" s="112"/>
      <c r="N45" s="112"/>
      <c r="O45" s="112"/>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x14ac:dyDescent="0.25">
      <c r="A46" s="69" t="s">
        <v>158</v>
      </c>
      <c r="B46" s="81" t="s">
        <v>315</v>
      </c>
      <c r="C46" s="59" t="s">
        <v>128</v>
      </c>
      <c r="D46" s="112">
        <v>1</v>
      </c>
      <c r="E46" s="112"/>
      <c r="F46" s="112"/>
      <c r="G46" s="112"/>
      <c r="H46" s="112"/>
      <c r="I46" s="112"/>
      <c r="J46" s="112"/>
      <c r="K46" s="112"/>
      <c r="L46" s="112"/>
      <c r="M46" s="112"/>
      <c r="N46" s="112"/>
      <c r="O46" s="112"/>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x14ac:dyDescent="0.25">
      <c r="A47" s="94"/>
      <c r="B47" s="119" t="s">
        <v>326</v>
      </c>
      <c r="C47" s="59"/>
      <c r="D47" s="59"/>
      <c r="E47" s="59"/>
      <c r="F47" s="59"/>
      <c r="G47" s="59"/>
      <c r="H47" s="59"/>
      <c r="I47" s="59"/>
      <c r="J47" s="59"/>
      <c r="K47" s="59"/>
      <c r="L47" s="59"/>
      <c r="M47" s="59"/>
      <c r="N47" s="59"/>
      <c r="O47" s="59"/>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x14ac:dyDescent="0.25">
      <c r="A48" s="69" t="s">
        <v>65</v>
      </c>
      <c r="B48" s="81" t="s">
        <v>327</v>
      </c>
      <c r="C48" s="59" t="s">
        <v>114</v>
      </c>
      <c r="D48" s="112">
        <v>9</v>
      </c>
      <c r="E48" s="112"/>
      <c r="F48" s="112"/>
      <c r="G48" s="112"/>
      <c r="H48" s="112"/>
      <c r="I48" s="112"/>
      <c r="J48" s="112"/>
      <c r="K48" s="112"/>
      <c r="L48" s="112"/>
      <c r="M48" s="112"/>
      <c r="N48" s="112"/>
      <c r="O48" s="112"/>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x14ac:dyDescent="0.25">
      <c r="A49" s="69" t="s">
        <v>74</v>
      </c>
      <c r="B49" s="81" t="s">
        <v>328</v>
      </c>
      <c r="C49" s="59" t="s">
        <v>114</v>
      </c>
      <c r="D49" s="112">
        <v>14</v>
      </c>
      <c r="E49" s="112"/>
      <c r="F49" s="112"/>
      <c r="G49" s="112"/>
      <c r="H49" s="112"/>
      <c r="I49" s="112"/>
      <c r="J49" s="112"/>
      <c r="K49" s="112"/>
      <c r="L49" s="112"/>
      <c r="M49" s="112"/>
      <c r="N49" s="112"/>
      <c r="O49" s="112"/>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x14ac:dyDescent="0.25">
      <c r="A50" s="94"/>
      <c r="B50" s="119" t="s">
        <v>144</v>
      </c>
      <c r="C50" s="59"/>
      <c r="D50" s="59"/>
      <c r="E50" s="59"/>
      <c r="F50" s="59"/>
      <c r="G50" s="59"/>
      <c r="H50" s="59"/>
      <c r="I50" s="59"/>
      <c r="J50" s="59"/>
      <c r="K50" s="59"/>
      <c r="L50" s="59"/>
      <c r="M50" s="59"/>
      <c r="N50" s="59"/>
      <c r="O50" s="59"/>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ht="26.25" x14ac:dyDescent="0.25">
      <c r="A51" s="69" t="s">
        <v>65</v>
      </c>
      <c r="B51" s="81" t="s">
        <v>329</v>
      </c>
      <c r="C51" s="59" t="s">
        <v>128</v>
      </c>
      <c r="D51" s="112">
        <v>1</v>
      </c>
      <c r="E51" s="112"/>
      <c r="F51" s="112"/>
      <c r="G51" s="112"/>
      <c r="H51" s="112"/>
      <c r="I51" s="112"/>
      <c r="J51" s="112"/>
      <c r="K51" s="112"/>
      <c r="L51" s="112"/>
      <c r="M51" s="112"/>
      <c r="N51" s="112"/>
      <c r="O51" s="112"/>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ht="26.25" x14ac:dyDescent="0.25">
      <c r="A52" s="69" t="s">
        <v>74</v>
      </c>
      <c r="B52" s="81" t="s">
        <v>330</v>
      </c>
      <c r="C52" s="59" t="s">
        <v>128</v>
      </c>
      <c r="D52" s="112">
        <v>1</v>
      </c>
      <c r="E52" s="112"/>
      <c r="F52" s="112"/>
      <c r="G52" s="112"/>
      <c r="H52" s="112"/>
      <c r="I52" s="112"/>
      <c r="J52" s="112"/>
      <c r="K52" s="112"/>
      <c r="L52" s="112"/>
      <c r="M52" s="112"/>
      <c r="N52" s="112"/>
      <c r="O52" s="112"/>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x14ac:dyDescent="0.25">
      <c r="A53" s="59"/>
      <c r="B53" s="203" t="s">
        <v>152</v>
      </c>
      <c r="C53" s="203"/>
      <c r="D53" s="203"/>
      <c r="E53" s="203"/>
      <c r="F53" s="203"/>
      <c r="G53" s="203"/>
      <c r="H53" s="203"/>
      <c r="I53" s="203"/>
      <c r="J53" s="203"/>
      <c r="K53" s="115"/>
      <c r="L53" s="115"/>
      <c r="M53" s="115"/>
      <c r="N53" s="115"/>
      <c r="O53" s="115"/>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x14ac:dyDescent="0.25">
      <c r="A55" s="8"/>
      <c r="B55" s="168"/>
      <c r="C55" s="168"/>
      <c r="D55" s="168"/>
      <c r="E55" s="168"/>
      <c r="F55" s="168"/>
      <c r="G55" s="168"/>
      <c r="H55" s="168"/>
      <c r="I55" s="168"/>
      <c r="J55" s="168"/>
      <c r="K55" s="1"/>
      <c r="L55" s="160"/>
      <c r="M55" s="160"/>
      <c r="N55" s="160"/>
      <c r="O55" s="160"/>
      <c r="P55" s="160"/>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x14ac:dyDescent="0.25">
      <c r="A56" s="1"/>
      <c r="B56" s="202"/>
      <c r="C56" s="202"/>
      <c r="D56" s="202"/>
      <c r="E56" s="202"/>
      <c r="F56" s="202"/>
      <c r="G56" s="202"/>
      <c r="H56" s="202"/>
      <c r="I56" s="202"/>
      <c r="J56" s="202"/>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x14ac:dyDescent="0.25">
      <c r="A57" s="1"/>
      <c r="B57" s="52"/>
      <c r="C57" s="52"/>
      <c r="D57" s="52"/>
      <c r="E57" s="52"/>
      <c r="F57" s="52"/>
      <c r="G57" s="52"/>
      <c r="H57" s="52"/>
      <c r="I57" s="52"/>
      <c r="J57" s="52"/>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x14ac:dyDescent="0.25">
      <c r="A58" s="8"/>
      <c r="B58" s="168"/>
      <c r="C58" s="168"/>
      <c r="D58" s="168"/>
      <c r="E58" s="168"/>
      <c r="F58" s="168"/>
      <c r="G58" s="168"/>
      <c r="H58" s="168"/>
      <c r="I58" s="168"/>
      <c r="J58" s="168"/>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x14ac:dyDescent="0.25">
      <c r="A59" s="1"/>
      <c r="B59" s="202"/>
      <c r="C59" s="202"/>
      <c r="D59" s="202"/>
      <c r="E59" s="202"/>
      <c r="F59" s="202"/>
      <c r="G59" s="202"/>
      <c r="H59" s="202"/>
      <c r="I59" s="202"/>
      <c r="J59" s="202"/>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sheetData>
  <mergeCells count="21">
    <mergeCell ref="B59:J59"/>
    <mergeCell ref="B53:J53"/>
    <mergeCell ref="B55:J55"/>
    <mergeCell ref="L55:P55"/>
    <mergeCell ref="B56:J56"/>
    <mergeCell ref="B58:J58"/>
    <mergeCell ref="K14:O14"/>
    <mergeCell ref="A10:B10"/>
    <mergeCell ref="C10:O10"/>
    <mergeCell ref="A11:B11"/>
    <mergeCell ref="C11:O11"/>
    <mergeCell ref="A14:A15"/>
    <mergeCell ref="B14:B15"/>
    <mergeCell ref="C14:C15"/>
    <mergeCell ref="D14:D15"/>
    <mergeCell ref="E14:J14"/>
    <mergeCell ref="A2:O2"/>
    <mergeCell ref="A4:O4"/>
    <mergeCell ref="A5:P5"/>
    <mergeCell ref="A7:B7"/>
    <mergeCell ref="C7:O7"/>
  </mergeCells>
  <pageMargins left="0.25" right="0.25" top="0.75" bottom="0.75" header="0.3" footer="0.3"/>
  <pageSetup paperSize="9" scale="80" orientation="landscape" horizontalDpi="4294967295" verticalDpi="4294967295" r:id="rId1"/>
  <headerFooter>
    <oddHeader>&amp;C&amp;"Arial,Regular"&amp;10&amp;A</oddHeader>
    <oddFooter>&amp;C&amp;"Arial,Regular"&amp;10Page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9"/>
  <sheetViews>
    <sheetView zoomScaleNormal="100" zoomScalePageLayoutView="60" workbookViewId="0">
      <selection activeCell="A6" sqref="A6"/>
    </sheetView>
  </sheetViews>
  <sheetFormatPr defaultRowHeight="15" x14ac:dyDescent="0.25"/>
  <cols>
    <col min="1" max="1" width="7.42578125"/>
    <col min="2" max="2" width="38.28515625"/>
    <col min="3" max="3" width="8"/>
    <col min="4" max="4" width="9.42578125"/>
    <col min="5" max="5" width="8.7109375"/>
    <col min="6" max="6" width="11.140625"/>
    <col min="7" max="7" width="5.85546875"/>
    <col min="8" max="8" width="10.5703125"/>
    <col min="9" max="9" width="7"/>
    <col min="10" max="10" width="9.28515625"/>
    <col min="11" max="11" width="10"/>
    <col min="12" max="12" width="13.7109375"/>
    <col min="13" max="13" width="13"/>
    <col min="14" max="14" width="11.28515625"/>
    <col min="16" max="16" width="0.7109375"/>
    <col min="17" max="256" width="10.140625"/>
    <col min="257" max="1025" width="11.5703125"/>
  </cols>
  <sheetData>
    <row r="1" spans="1:16" x14ac:dyDescent="0.25">
      <c r="A1" s="162" t="s">
        <v>331</v>
      </c>
      <c r="B1" s="162"/>
      <c r="C1" s="162"/>
      <c r="D1" s="162"/>
      <c r="E1" s="162"/>
      <c r="F1" s="162"/>
      <c r="G1" s="162"/>
      <c r="H1" s="162"/>
      <c r="I1" s="162"/>
      <c r="J1" s="162"/>
      <c r="K1" s="162"/>
      <c r="L1" s="162"/>
      <c r="M1" s="162"/>
      <c r="N1" s="162"/>
      <c r="O1" s="162"/>
      <c r="P1" s="1"/>
    </row>
    <row r="2" spans="1:16" x14ac:dyDescent="0.25">
      <c r="A2" s="190" t="s">
        <v>332</v>
      </c>
      <c r="B2" s="190"/>
      <c r="C2" s="190"/>
      <c r="D2" s="190"/>
      <c r="E2" s="190"/>
      <c r="F2" s="190"/>
      <c r="G2" s="190"/>
      <c r="H2" s="190"/>
      <c r="I2" s="190"/>
      <c r="J2" s="190"/>
      <c r="K2" s="190"/>
      <c r="L2" s="190"/>
      <c r="M2" s="190"/>
      <c r="N2" s="190"/>
      <c r="O2" s="190"/>
      <c r="P2" s="1"/>
    </row>
    <row r="3" spans="1:16" x14ac:dyDescent="0.25">
      <c r="A3" s="191" t="s">
        <v>52</v>
      </c>
      <c r="B3" s="191"/>
      <c r="C3" s="191"/>
      <c r="D3" s="191"/>
      <c r="E3" s="191"/>
      <c r="F3" s="191"/>
      <c r="G3" s="191"/>
      <c r="H3" s="191"/>
      <c r="I3" s="191"/>
      <c r="J3" s="191"/>
      <c r="K3" s="191"/>
      <c r="L3" s="191"/>
      <c r="M3" s="191"/>
      <c r="N3" s="191"/>
      <c r="O3" s="191"/>
      <c r="P3" s="191"/>
    </row>
    <row r="4" spans="1:16" x14ac:dyDescent="0.25">
      <c r="A4" s="160" t="s">
        <v>1</v>
      </c>
      <c r="B4" s="160"/>
      <c r="C4" s="192" t="str">
        <f>Koptame!C9</f>
        <v>Lietošanas mērķa maiņa telpu grupai ar pārbūvi un teritorijas labiekārtojumu</v>
      </c>
      <c r="D4" s="192"/>
      <c r="E4" s="192"/>
      <c r="F4" s="192"/>
      <c r="G4" s="192"/>
      <c r="H4" s="192"/>
      <c r="I4" s="192"/>
      <c r="J4" s="192"/>
      <c r="K4" s="192"/>
      <c r="L4" s="192"/>
      <c r="M4" s="192"/>
      <c r="N4" s="192"/>
      <c r="O4" s="192"/>
      <c r="P4" s="43"/>
    </row>
    <row r="5" spans="1:16" x14ac:dyDescent="0.25">
      <c r="A5" s="1"/>
      <c r="B5" s="1"/>
      <c r="C5" s="11" t="s">
        <v>487</v>
      </c>
      <c r="D5" s="11"/>
      <c r="E5" s="11"/>
      <c r="F5" s="11"/>
      <c r="G5" s="11"/>
      <c r="H5" s="11"/>
      <c r="I5" s="11"/>
      <c r="J5" s="11"/>
      <c r="K5" s="11"/>
      <c r="L5" s="11"/>
      <c r="M5" s="11"/>
      <c r="N5" s="11"/>
      <c r="O5" s="11"/>
      <c r="P5" s="4"/>
    </row>
    <row r="6" spans="1:16" x14ac:dyDescent="0.25">
      <c r="A6" s="1"/>
      <c r="B6" s="1"/>
      <c r="C6" s="11" t="s">
        <v>25</v>
      </c>
      <c r="D6" s="11"/>
      <c r="E6" s="11"/>
      <c r="F6" s="11"/>
      <c r="G6" s="11"/>
      <c r="H6" s="11"/>
      <c r="I6" s="11"/>
      <c r="J6" s="11"/>
      <c r="K6" s="11"/>
      <c r="L6" s="11"/>
      <c r="M6" s="11"/>
      <c r="N6" s="11"/>
      <c r="O6" s="11"/>
      <c r="P6" s="4"/>
    </row>
    <row r="7" spans="1:16" x14ac:dyDescent="0.25">
      <c r="A7" s="160" t="s">
        <v>2</v>
      </c>
      <c r="B7" s="160"/>
      <c r="C7" s="161" t="s">
        <v>3</v>
      </c>
      <c r="D7" s="161"/>
      <c r="E7" s="161"/>
      <c r="F7" s="161"/>
      <c r="G7" s="161"/>
      <c r="H7" s="161"/>
      <c r="I7" s="161"/>
      <c r="J7" s="161"/>
      <c r="K7" s="161"/>
      <c r="L7" s="161"/>
      <c r="M7" s="161"/>
      <c r="N7" s="161"/>
      <c r="O7" s="161"/>
      <c r="P7" s="4"/>
    </row>
    <row r="8" spans="1:16" x14ac:dyDescent="0.25">
      <c r="A8" s="160" t="s">
        <v>4</v>
      </c>
      <c r="B8" s="160"/>
      <c r="C8" s="161" t="str">
        <f>Vent!C11</f>
        <v>Puikule ,Brīvzemnieku pagasts, Alojas novads</v>
      </c>
      <c r="D8" s="161"/>
      <c r="E8" s="161"/>
      <c r="F8" s="161"/>
      <c r="G8" s="161"/>
      <c r="H8" s="161"/>
      <c r="I8" s="161"/>
      <c r="J8" s="161"/>
      <c r="K8" s="161"/>
      <c r="L8" s="161"/>
      <c r="M8" s="161"/>
      <c r="N8" s="161"/>
      <c r="O8" s="161"/>
      <c r="P8" s="1"/>
    </row>
    <row r="9" spans="1:16" ht="12.6" customHeight="1" x14ac:dyDescent="0.25">
      <c r="A9" s="1"/>
      <c r="B9" s="1"/>
      <c r="C9" s="1"/>
      <c r="D9" s="1"/>
      <c r="E9" s="1"/>
      <c r="F9" s="1"/>
      <c r="G9" s="1"/>
      <c r="H9" s="1"/>
      <c r="I9" s="1"/>
      <c r="J9" s="1"/>
      <c r="K9" s="1"/>
      <c r="L9" s="1"/>
      <c r="M9" s="160"/>
      <c r="N9" s="160"/>
      <c r="O9" s="160"/>
      <c r="P9" s="160"/>
    </row>
    <row r="10" spans="1:16" ht="13.5" customHeight="1" x14ac:dyDescent="0.25">
      <c r="A10" s="193" t="s">
        <v>53</v>
      </c>
      <c r="B10" s="194" t="s">
        <v>54</v>
      </c>
      <c r="C10" s="194" t="s">
        <v>55</v>
      </c>
      <c r="D10" s="194" t="s">
        <v>56</v>
      </c>
      <c r="E10" s="195" t="s">
        <v>57</v>
      </c>
      <c r="F10" s="195"/>
      <c r="G10" s="195"/>
      <c r="H10" s="195"/>
      <c r="I10" s="195"/>
      <c r="J10" s="195"/>
      <c r="K10" s="195" t="s">
        <v>58</v>
      </c>
      <c r="L10" s="195"/>
      <c r="M10" s="195"/>
      <c r="N10" s="195"/>
      <c r="O10" s="195"/>
      <c r="P10" s="1"/>
    </row>
    <row r="11" spans="1:16" ht="92.25" customHeight="1" x14ac:dyDescent="0.25">
      <c r="A11" s="193"/>
      <c r="B11" s="194"/>
      <c r="C11" s="194"/>
      <c r="D11" s="194"/>
      <c r="E11" s="31" t="s">
        <v>59</v>
      </c>
      <c r="F11" s="31" t="s">
        <v>60</v>
      </c>
      <c r="G11" s="31" t="s">
        <v>61</v>
      </c>
      <c r="H11" s="31" t="s">
        <v>35</v>
      </c>
      <c r="I11" s="31" t="s">
        <v>36</v>
      </c>
      <c r="J11" s="31" t="s">
        <v>23</v>
      </c>
      <c r="K11" s="31" t="s">
        <v>62</v>
      </c>
      <c r="L11" s="31" t="s">
        <v>34</v>
      </c>
      <c r="M11" s="31" t="s">
        <v>35</v>
      </c>
      <c r="N11" s="31" t="s">
        <v>63</v>
      </c>
      <c r="O11" s="32" t="s">
        <v>64</v>
      </c>
      <c r="P11" s="1"/>
    </row>
    <row r="12" spans="1:16" ht="13.5" customHeight="1" x14ac:dyDescent="0.25">
      <c r="A12" s="33">
        <v>1</v>
      </c>
      <c r="B12" s="34">
        <v>2</v>
      </c>
      <c r="C12" s="34">
        <v>3</v>
      </c>
      <c r="D12" s="34">
        <v>4</v>
      </c>
      <c r="E12" s="34">
        <v>5</v>
      </c>
      <c r="F12" s="34">
        <v>6</v>
      </c>
      <c r="G12" s="34">
        <v>7</v>
      </c>
      <c r="H12" s="34">
        <v>8</v>
      </c>
      <c r="I12" s="34">
        <v>9</v>
      </c>
      <c r="J12" s="34">
        <v>10</v>
      </c>
      <c r="K12" s="34">
        <v>11</v>
      </c>
      <c r="L12" s="34">
        <v>12</v>
      </c>
      <c r="M12" s="34">
        <v>13</v>
      </c>
      <c r="N12" s="34">
        <v>14</v>
      </c>
      <c r="O12" s="34">
        <v>15</v>
      </c>
      <c r="P12" s="1"/>
    </row>
    <row r="13" spans="1:16" x14ac:dyDescent="0.25">
      <c r="A13" s="44"/>
      <c r="B13" s="45" t="s">
        <v>333</v>
      </c>
      <c r="C13" s="44"/>
      <c r="D13" s="44"/>
      <c r="E13" s="46"/>
      <c r="F13" s="46"/>
      <c r="G13" s="46"/>
      <c r="H13" s="46"/>
      <c r="I13" s="46"/>
      <c r="J13" s="46"/>
      <c r="K13" s="46"/>
      <c r="L13" s="46"/>
      <c r="M13" s="46"/>
      <c r="N13" s="46"/>
      <c r="O13" s="46"/>
      <c r="P13" s="1"/>
    </row>
    <row r="14" spans="1:16" ht="38.25" x14ac:dyDescent="0.25">
      <c r="A14" s="80">
        <v>1</v>
      </c>
      <c r="B14" s="72" t="s">
        <v>457</v>
      </c>
      <c r="C14" s="94" t="s">
        <v>109</v>
      </c>
      <c r="D14" s="83">
        <v>60</v>
      </c>
      <c r="E14" s="112"/>
      <c r="F14" s="112"/>
      <c r="G14" s="112"/>
      <c r="H14" s="112"/>
      <c r="I14" s="112"/>
      <c r="J14" s="112"/>
      <c r="K14" s="112"/>
      <c r="L14" s="112"/>
      <c r="M14" s="112"/>
      <c r="N14" s="112"/>
      <c r="O14" s="112"/>
      <c r="P14" s="1"/>
    </row>
    <row r="15" spans="1:16" ht="38.25" x14ac:dyDescent="0.25">
      <c r="A15" s="80">
        <f>A14+1</f>
        <v>2</v>
      </c>
      <c r="B15" s="72" t="s">
        <v>334</v>
      </c>
      <c r="C15" s="94" t="s">
        <v>109</v>
      </c>
      <c r="D15" s="83">
        <v>60</v>
      </c>
      <c r="E15" s="112"/>
      <c r="F15" s="112"/>
      <c r="G15" s="112"/>
      <c r="H15" s="112"/>
      <c r="I15" s="112"/>
      <c r="J15" s="112"/>
      <c r="K15" s="112"/>
      <c r="L15" s="112"/>
      <c r="M15" s="112"/>
      <c r="N15" s="112"/>
      <c r="O15" s="112"/>
      <c r="P15" s="1"/>
    </row>
    <row r="16" spans="1:16" x14ac:dyDescent="0.25">
      <c r="A16" s="80">
        <f>A15+1</f>
        <v>3</v>
      </c>
      <c r="B16" s="72" t="s">
        <v>335</v>
      </c>
      <c r="C16" s="94" t="s">
        <v>114</v>
      </c>
      <c r="D16" s="83">
        <v>30</v>
      </c>
      <c r="E16" s="112"/>
      <c r="F16" s="112"/>
      <c r="G16" s="112"/>
      <c r="H16" s="112"/>
      <c r="I16" s="112"/>
      <c r="J16" s="112"/>
      <c r="K16" s="112"/>
      <c r="L16" s="112"/>
      <c r="M16" s="112"/>
      <c r="N16" s="112"/>
      <c r="O16" s="112"/>
      <c r="P16" s="1"/>
    </row>
    <row r="17" spans="1:16" x14ac:dyDescent="0.25">
      <c r="A17" s="80">
        <f>A16+1</f>
        <v>4</v>
      </c>
      <c r="B17" s="123" t="s">
        <v>336</v>
      </c>
      <c r="C17" s="94" t="s">
        <v>114</v>
      </c>
      <c r="D17" s="83">
        <v>1</v>
      </c>
      <c r="E17" s="112"/>
      <c r="F17" s="112"/>
      <c r="G17" s="112"/>
      <c r="H17" s="112"/>
      <c r="I17" s="112"/>
      <c r="J17" s="112"/>
      <c r="K17" s="112"/>
      <c r="L17" s="112"/>
      <c r="M17" s="112"/>
      <c r="N17" s="112"/>
      <c r="O17" s="112"/>
      <c r="P17" s="1"/>
    </row>
    <row r="18" spans="1:16" x14ac:dyDescent="0.25">
      <c r="A18" s="80"/>
      <c r="B18" s="124" t="s">
        <v>337</v>
      </c>
      <c r="C18" s="71"/>
      <c r="D18" s="71"/>
      <c r="E18" s="59"/>
      <c r="F18" s="59"/>
      <c r="G18" s="59"/>
      <c r="H18" s="59"/>
      <c r="I18" s="59"/>
      <c r="J18" s="59"/>
      <c r="K18" s="59"/>
      <c r="L18" s="59"/>
      <c r="M18" s="59"/>
      <c r="N18" s="59"/>
      <c r="O18" s="59"/>
      <c r="P18" s="1"/>
    </row>
    <row r="19" spans="1:16" ht="38.25" x14ac:dyDescent="0.25">
      <c r="A19" s="80">
        <f t="shared" ref="A19:A27" si="0">A18+1</f>
        <v>1</v>
      </c>
      <c r="B19" s="78" t="s">
        <v>338</v>
      </c>
      <c r="C19" s="94" t="s">
        <v>109</v>
      </c>
      <c r="D19" s="83">
        <v>33</v>
      </c>
      <c r="E19" s="112"/>
      <c r="F19" s="112"/>
      <c r="G19" s="112"/>
      <c r="H19" s="112"/>
      <c r="I19" s="112"/>
      <c r="J19" s="112"/>
      <c r="K19" s="112"/>
      <c r="L19" s="112"/>
      <c r="M19" s="112"/>
      <c r="N19" s="112"/>
      <c r="O19" s="112"/>
      <c r="P19" s="1"/>
    </row>
    <row r="20" spans="1:16" ht="38.25" x14ac:dyDescent="0.25">
      <c r="A20" s="80">
        <f t="shared" si="0"/>
        <v>2</v>
      </c>
      <c r="B20" s="78" t="s">
        <v>339</v>
      </c>
      <c r="C20" s="94" t="s">
        <v>109</v>
      </c>
      <c r="D20" s="83">
        <v>8</v>
      </c>
      <c r="E20" s="112"/>
      <c r="F20" s="112"/>
      <c r="G20" s="112"/>
      <c r="H20" s="112"/>
      <c r="I20" s="112"/>
      <c r="J20" s="112"/>
      <c r="K20" s="112"/>
      <c r="L20" s="112"/>
      <c r="M20" s="112"/>
      <c r="N20" s="112"/>
      <c r="O20" s="112"/>
      <c r="P20" s="1"/>
    </row>
    <row r="21" spans="1:16" x14ac:dyDescent="0.25">
      <c r="A21" s="80">
        <f t="shared" si="0"/>
        <v>3</v>
      </c>
      <c r="B21" s="78" t="s">
        <v>340</v>
      </c>
      <c r="C21" s="94" t="s">
        <v>114</v>
      </c>
      <c r="D21" s="83">
        <v>5</v>
      </c>
      <c r="E21" s="112"/>
      <c r="F21" s="112"/>
      <c r="G21" s="112"/>
      <c r="H21" s="112"/>
      <c r="I21" s="112"/>
      <c r="J21" s="112"/>
      <c r="K21" s="112"/>
      <c r="L21" s="112"/>
      <c r="M21" s="112"/>
      <c r="N21" s="112"/>
      <c r="O21" s="112"/>
      <c r="P21" s="1"/>
    </row>
    <row r="22" spans="1:16" x14ac:dyDescent="0.25">
      <c r="A22" s="80">
        <f t="shared" si="0"/>
        <v>4</v>
      </c>
      <c r="B22" s="78" t="s">
        <v>341</v>
      </c>
      <c r="C22" s="94" t="s">
        <v>114</v>
      </c>
      <c r="D22" s="83">
        <v>5</v>
      </c>
      <c r="E22" s="112"/>
      <c r="F22" s="112"/>
      <c r="G22" s="112"/>
      <c r="H22" s="112"/>
      <c r="I22" s="112"/>
      <c r="J22" s="112"/>
      <c r="K22" s="112"/>
      <c r="L22" s="112"/>
      <c r="M22" s="112"/>
      <c r="N22" s="112"/>
      <c r="O22" s="112"/>
      <c r="P22" s="1"/>
    </row>
    <row r="23" spans="1:16" ht="25.5" x14ac:dyDescent="0.25">
      <c r="A23" s="80">
        <f t="shared" si="0"/>
        <v>5</v>
      </c>
      <c r="B23" s="78" t="s">
        <v>342</v>
      </c>
      <c r="C23" s="94" t="s">
        <v>114</v>
      </c>
      <c r="D23" s="83">
        <v>5</v>
      </c>
      <c r="E23" s="112"/>
      <c r="F23" s="112"/>
      <c r="G23" s="112"/>
      <c r="H23" s="112"/>
      <c r="I23" s="112"/>
      <c r="J23" s="112"/>
      <c r="K23" s="112"/>
      <c r="L23" s="112"/>
      <c r="M23" s="112"/>
      <c r="N23" s="112"/>
      <c r="O23" s="112"/>
      <c r="P23" s="1"/>
    </row>
    <row r="24" spans="1:16" x14ac:dyDescent="0.25">
      <c r="A24" s="80">
        <f t="shared" si="0"/>
        <v>6</v>
      </c>
      <c r="B24" s="78" t="s">
        <v>343</v>
      </c>
      <c r="C24" s="80" t="s">
        <v>114</v>
      </c>
      <c r="D24" s="76">
        <v>4</v>
      </c>
      <c r="E24" s="112"/>
      <c r="F24" s="112"/>
      <c r="G24" s="112"/>
      <c r="H24" s="112"/>
      <c r="I24" s="112"/>
      <c r="J24" s="112"/>
      <c r="K24" s="112"/>
      <c r="L24" s="112"/>
      <c r="M24" s="112"/>
      <c r="N24" s="112"/>
      <c r="O24" s="112"/>
      <c r="P24" s="1"/>
    </row>
    <row r="25" spans="1:16" x14ac:dyDescent="0.25">
      <c r="A25" s="80">
        <f t="shared" si="0"/>
        <v>7</v>
      </c>
      <c r="B25" s="78" t="s">
        <v>344</v>
      </c>
      <c r="C25" s="80" t="s">
        <v>114</v>
      </c>
      <c r="D25" s="76">
        <v>2</v>
      </c>
      <c r="E25" s="112"/>
      <c r="F25" s="112"/>
      <c r="G25" s="112"/>
      <c r="H25" s="112"/>
      <c r="I25" s="112"/>
      <c r="J25" s="112"/>
      <c r="K25" s="112"/>
      <c r="L25" s="112"/>
      <c r="M25" s="112"/>
      <c r="N25" s="112"/>
      <c r="O25" s="112"/>
      <c r="P25" s="1"/>
    </row>
    <row r="26" spans="1:16" x14ac:dyDescent="0.25">
      <c r="A26" s="80">
        <f t="shared" si="0"/>
        <v>8</v>
      </c>
      <c r="B26" s="78" t="s">
        <v>344</v>
      </c>
      <c r="C26" s="94" t="s">
        <v>114</v>
      </c>
      <c r="D26" s="83">
        <v>1</v>
      </c>
      <c r="E26" s="112"/>
      <c r="F26" s="112"/>
      <c r="G26" s="112"/>
      <c r="H26" s="112"/>
      <c r="I26" s="112"/>
      <c r="J26" s="112"/>
      <c r="K26" s="112"/>
      <c r="L26" s="112"/>
      <c r="M26" s="112"/>
      <c r="N26" s="112"/>
      <c r="O26" s="112"/>
      <c r="P26" s="1"/>
    </row>
    <row r="27" spans="1:16" ht="25.5" x14ac:dyDescent="0.25">
      <c r="A27" s="80">
        <f t="shared" si="0"/>
        <v>9</v>
      </c>
      <c r="B27" s="78" t="s">
        <v>456</v>
      </c>
      <c r="C27" s="80" t="s">
        <v>114</v>
      </c>
      <c r="D27" s="76">
        <v>2</v>
      </c>
      <c r="E27" s="112"/>
      <c r="F27" s="112"/>
      <c r="G27" s="112"/>
      <c r="H27" s="112"/>
      <c r="I27" s="112"/>
      <c r="J27" s="112"/>
      <c r="K27" s="112"/>
      <c r="L27" s="112"/>
      <c r="M27" s="112"/>
      <c r="N27" s="112"/>
      <c r="O27" s="112"/>
      <c r="P27" s="1"/>
    </row>
    <row r="28" spans="1:16" x14ac:dyDescent="0.25">
      <c r="A28" s="59"/>
      <c r="B28" s="203" t="s">
        <v>152</v>
      </c>
      <c r="C28" s="203"/>
      <c r="D28" s="203"/>
      <c r="E28" s="203"/>
      <c r="F28" s="203"/>
      <c r="G28" s="203"/>
      <c r="H28" s="203"/>
      <c r="I28" s="203"/>
      <c r="J28" s="203"/>
      <c r="K28" s="115"/>
      <c r="L28" s="115"/>
      <c r="M28" s="115"/>
      <c r="N28" s="115"/>
      <c r="O28" s="115"/>
      <c r="P28" s="1"/>
    </row>
    <row r="29" spans="1:16" x14ac:dyDescent="0.25">
      <c r="A29" s="8"/>
      <c r="B29" s="168"/>
      <c r="C29" s="168"/>
      <c r="D29" s="168"/>
      <c r="E29" s="168"/>
      <c r="F29" s="168"/>
      <c r="G29" s="168"/>
      <c r="H29" s="168"/>
      <c r="I29" s="168"/>
      <c r="J29" s="168"/>
      <c r="K29" s="1"/>
      <c r="L29" s="160"/>
      <c r="M29" s="160"/>
      <c r="N29" s="160"/>
      <c r="O29" s="160"/>
      <c r="P29" s="160"/>
    </row>
  </sheetData>
  <mergeCells count="19">
    <mergeCell ref="C8:O8"/>
    <mergeCell ref="A8:B8"/>
    <mergeCell ref="B28:J28"/>
    <mergeCell ref="B29:J29"/>
    <mergeCell ref="L29:P29"/>
    <mergeCell ref="M9:P9"/>
    <mergeCell ref="A10:A11"/>
    <mergeCell ref="B10:B11"/>
    <mergeCell ref="C10:C11"/>
    <mergeCell ref="D10:D11"/>
    <mergeCell ref="E10:J10"/>
    <mergeCell ref="K10:O10"/>
    <mergeCell ref="A7:B7"/>
    <mergeCell ref="C7:O7"/>
    <mergeCell ref="A1:O1"/>
    <mergeCell ref="A2:O2"/>
    <mergeCell ref="A3:P3"/>
    <mergeCell ref="A4:B4"/>
    <mergeCell ref="C4:O4"/>
  </mergeCells>
  <pageMargins left="0.25" right="0.25" top="0.75" bottom="0.75" header="0.3" footer="0.3"/>
  <pageSetup paperSize="9" scale="80" orientation="landscape" horizontalDpi="4294967295" verticalDpi="4294967295" r:id="rId1"/>
  <headerFooter>
    <oddHeader>&amp;C&amp;"Arial,Regular"&amp;10&amp;A</oddHeader>
    <oddFooter>&amp;C&amp;"Arial,Regular"&amp;10Page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76"/>
  <sheetViews>
    <sheetView zoomScaleNormal="100" zoomScalePageLayoutView="60" workbookViewId="0">
      <selection activeCell="C9" sqref="C9"/>
    </sheetView>
  </sheetViews>
  <sheetFormatPr defaultRowHeight="15" x14ac:dyDescent="0.25"/>
  <cols>
    <col min="1" max="1" width="6.140625"/>
    <col min="2" max="2" width="46"/>
    <col min="3" max="3" width="8"/>
    <col min="4" max="4" width="8.28515625"/>
    <col min="5" max="5" width="6.140625"/>
    <col min="6" max="6" width="8.85546875"/>
    <col min="7" max="8" width="5.85546875"/>
    <col min="9" max="9" width="4.85546875"/>
    <col min="10" max="10" width="5.85546875"/>
    <col min="11" max="11" width="10.7109375"/>
    <col min="12" max="12" width="11"/>
    <col min="14" max="14" width="6.7109375"/>
    <col min="16" max="16" width="0.85546875"/>
    <col min="17" max="256" width="10.140625"/>
    <col min="257" max="1025" width="11.5703125"/>
  </cols>
  <sheetData>
    <row r="1" spans="1:256" x14ac:dyDescent="0.25">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row>
    <row r="2" spans="1:256" x14ac:dyDescent="0.25">
      <c r="A2" s="162" t="s">
        <v>345</v>
      </c>
      <c r="B2" s="162"/>
      <c r="C2" s="162"/>
      <c r="D2" s="162"/>
      <c r="E2" s="162"/>
      <c r="F2" s="162"/>
      <c r="G2" s="162"/>
      <c r="H2" s="162"/>
      <c r="I2" s="162"/>
      <c r="J2" s="162"/>
      <c r="K2" s="162"/>
      <c r="L2" s="162"/>
      <c r="M2" s="162"/>
      <c r="N2" s="162"/>
      <c r="O2" s="162"/>
      <c r="P2" s="16"/>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row>
    <row r="3" spans="1:256" ht="20.25" customHeight="1" x14ac:dyDescent="0.25">
      <c r="A3" s="10"/>
      <c r="B3" s="10"/>
      <c r="C3" s="10"/>
      <c r="D3" s="10"/>
      <c r="E3" s="10"/>
      <c r="F3" s="10"/>
      <c r="G3" s="10"/>
      <c r="H3" s="10"/>
      <c r="I3" s="10"/>
      <c r="J3" s="10"/>
      <c r="K3" s="10"/>
      <c r="L3" s="10"/>
      <c r="M3" s="10"/>
      <c r="N3" s="10"/>
      <c r="O3" s="10"/>
      <c r="P3" s="16"/>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row>
    <row r="4" spans="1:256" x14ac:dyDescent="0.25">
      <c r="A4" s="190" t="s">
        <v>42</v>
      </c>
      <c r="B4" s="190"/>
      <c r="C4" s="190"/>
      <c r="D4" s="190"/>
      <c r="E4" s="190"/>
      <c r="F4" s="190"/>
      <c r="G4" s="190"/>
      <c r="H4" s="190"/>
      <c r="I4" s="190"/>
      <c r="J4" s="190"/>
      <c r="K4" s="190"/>
      <c r="L4" s="190"/>
      <c r="M4" s="190"/>
      <c r="N4" s="190"/>
      <c r="O4" s="190"/>
      <c r="P4" s="16"/>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row>
    <row r="5" spans="1:256" x14ac:dyDescent="0.25">
      <c r="A5" s="204" t="s">
        <v>52</v>
      </c>
      <c r="B5" s="204"/>
      <c r="C5" s="204"/>
      <c r="D5" s="204"/>
      <c r="E5" s="204"/>
      <c r="F5" s="204"/>
      <c r="G5" s="204"/>
      <c r="H5" s="204"/>
      <c r="I5" s="204"/>
      <c r="J5" s="204"/>
      <c r="K5" s="204"/>
      <c r="L5" s="204"/>
      <c r="M5" s="204"/>
      <c r="N5" s="204"/>
      <c r="O5" s="204"/>
      <c r="P5" s="204"/>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row>
    <row r="6" spans="1:256" x14ac:dyDescent="0.2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row>
    <row r="7" spans="1:256" x14ac:dyDescent="0.25">
      <c r="A7" s="160" t="s">
        <v>1</v>
      </c>
      <c r="B7" s="160"/>
      <c r="C7" s="192" t="str">
        <f>Koptame!C9</f>
        <v>Lietošanas mērķa maiņa telpu grupai ar pārbūvi un teritorijas labiekārtojumu</v>
      </c>
      <c r="D7" s="192"/>
      <c r="E7" s="192"/>
      <c r="F7" s="192"/>
      <c r="G7" s="192"/>
      <c r="H7" s="192"/>
      <c r="I7" s="192"/>
      <c r="J7" s="192"/>
      <c r="K7" s="192"/>
      <c r="L7" s="192"/>
      <c r="M7" s="192"/>
      <c r="N7" s="192"/>
      <c r="O7" s="19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row>
    <row r="8" spans="1:256" x14ac:dyDescent="0.25">
      <c r="A8" s="1"/>
      <c r="B8" s="1"/>
      <c r="C8" s="11" t="s">
        <v>487</v>
      </c>
      <c r="D8" s="11"/>
      <c r="E8" s="11"/>
      <c r="F8" s="11"/>
      <c r="G8" s="11"/>
      <c r="H8" s="11"/>
      <c r="I8" s="11"/>
      <c r="J8" s="11"/>
      <c r="K8" s="11"/>
      <c r="L8" s="11"/>
      <c r="M8" s="11"/>
      <c r="N8" s="11"/>
      <c r="O8" s="11"/>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row>
    <row r="9" spans="1:256" x14ac:dyDescent="0.25">
      <c r="A9" s="1"/>
      <c r="B9" s="1"/>
      <c r="C9" s="11" t="s">
        <v>25</v>
      </c>
      <c r="D9" s="11"/>
      <c r="E9" s="11"/>
      <c r="F9" s="11"/>
      <c r="G9" s="11"/>
      <c r="H9" s="11"/>
      <c r="I9" s="11"/>
      <c r="J9" s="11"/>
      <c r="K9" s="11"/>
      <c r="L9" s="11"/>
      <c r="M9" s="11"/>
      <c r="N9" s="11"/>
      <c r="O9" s="11"/>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row>
    <row r="10" spans="1:256" x14ac:dyDescent="0.25">
      <c r="A10" s="160" t="s">
        <v>2</v>
      </c>
      <c r="B10" s="160"/>
      <c r="C10" s="161" t="s">
        <v>3</v>
      </c>
      <c r="D10" s="161"/>
      <c r="E10" s="161"/>
      <c r="F10" s="161"/>
      <c r="G10" s="161"/>
      <c r="H10" s="161"/>
      <c r="I10" s="161"/>
      <c r="J10" s="161"/>
      <c r="K10" s="161"/>
      <c r="L10" s="161"/>
      <c r="M10" s="161"/>
      <c r="N10" s="161"/>
      <c r="O10" s="161"/>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row>
    <row r="11" spans="1:256" x14ac:dyDescent="0.25">
      <c r="A11" s="160" t="s">
        <v>4</v>
      </c>
      <c r="B11" s="160"/>
      <c r="C11" s="161" t="str">
        <f>Vent!C11</f>
        <v>Puikule ,Brīvzemnieku pagasts, Alojas novads</v>
      </c>
      <c r="D11" s="161"/>
      <c r="E11" s="161"/>
      <c r="F11" s="161"/>
      <c r="G11" s="161"/>
      <c r="H11" s="161"/>
      <c r="I11" s="161"/>
      <c r="J11" s="161"/>
      <c r="K11" s="161"/>
      <c r="L11" s="161"/>
      <c r="M11" s="161"/>
      <c r="N11" s="161"/>
      <c r="O11" s="161"/>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row>
    <row r="12" spans="1:256" ht="12.6" customHeight="1" x14ac:dyDescent="0.25">
      <c r="A12" s="1"/>
      <c r="B12" s="1"/>
      <c r="C12" s="1"/>
      <c r="D12" s="1"/>
      <c r="E12" s="1"/>
      <c r="F12" s="1"/>
      <c r="G12" s="1"/>
      <c r="H12" s="1"/>
      <c r="I12" s="1"/>
      <c r="J12" s="1"/>
      <c r="K12" s="1"/>
      <c r="L12" s="1"/>
      <c r="M12" s="160"/>
      <c r="N12" s="160"/>
      <c r="O12" s="160"/>
      <c r="P12" s="160"/>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row>
    <row r="13" spans="1:256" ht="13.5" customHeight="1" x14ac:dyDescent="0.25">
      <c r="A13" s="193" t="s">
        <v>53</v>
      </c>
      <c r="B13" s="194" t="s">
        <v>54</v>
      </c>
      <c r="C13" s="194" t="s">
        <v>55</v>
      </c>
      <c r="D13" s="194" t="s">
        <v>56</v>
      </c>
      <c r="E13" s="195" t="s">
        <v>57</v>
      </c>
      <c r="F13" s="195"/>
      <c r="G13" s="195"/>
      <c r="H13" s="195"/>
      <c r="I13" s="195"/>
      <c r="J13" s="195"/>
      <c r="K13" s="195" t="s">
        <v>58</v>
      </c>
      <c r="L13" s="195"/>
      <c r="M13" s="195"/>
      <c r="N13" s="195"/>
      <c r="O13" s="195"/>
      <c r="P13" s="1"/>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row>
    <row r="14" spans="1:256" ht="92.25" customHeight="1" x14ac:dyDescent="0.25">
      <c r="A14" s="193"/>
      <c r="B14" s="194"/>
      <c r="C14" s="194"/>
      <c r="D14" s="194"/>
      <c r="E14" s="31" t="s">
        <v>59</v>
      </c>
      <c r="F14" s="31" t="s">
        <v>60</v>
      </c>
      <c r="G14" s="31" t="s">
        <v>61</v>
      </c>
      <c r="H14" s="31" t="s">
        <v>35</v>
      </c>
      <c r="I14" s="31" t="s">
        <v>36</v>
      </c>
      <c r="J14" s="31" t="s">
        <v>23</v>
      </c>
      <c r="K14" s="31" t="s">
        <v>62</v>
      </c>
      <c r="L14" s="31" t="s">
        <v>34</v>
      </c>
      <c r="M14" s="31" t="s">
        <v>35</v>
      </c>
      <c r="N14" s="31" t="s">
        <v>63</v>
      </c>
      <c r="O14" s="32" t="s">
        <v>64</v>
      </c>
      <c r="P14" s="1"/>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row>
    <row r="15" spans="1:256" ht="15.75" thickBot="1" x14ac:dyDescent="0.3">
      <c r="A15" s="33">
        <v>1</v>
      </c>
      <c r="B15" s="34">
        <v>2</v>
      </c>
      <c r="C15" s="34">
        <v>3</v>
      </c>
      <c r="D15" s="34">
        <v>4</v>
      </c>
      <c r="E15" s="34">
        <v>5</v>
      </c>
      <c r="F15" s="34">
        <v>6</v>
      </c>
      <c r="G15" s="34">
        <v>7</v>
      </c>
      <c r="H15" s="34">
        <v>8</v>
      </c>
      <c r="I15" s="34">
        <v>9</v>
      </c>
      <c r="J15" s="34">
        <v>10</v>
      </c>
      <c r="K15" s="34">
        <v>11</v>
      </c>
      <c r="L15" s="34">
        <v>12</v>
      </c>
      <c r="M15" s="34">
        <v>13</v>
      </c>
      <c r="N15" s="34">
        <v>14</v>
      </c>
      <c r="O15" s="47">
        <v>15</v>
      </c>
      <c r="P15" s="1"/>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row>
    <row r="16" spans="1:256" x14ac:dyDescent="0.25">
      <c r="A16" s="116">
        <f>1</f>
        <v>1</v>
      </c>
      <c r="B16" s="125" t="s">
        <v>346</v>
      </c>
      <c r="C16" s="116"/>
      <c r="D16" s="116"/>
      <c r="E16" s="118"/>
      <c r="F16" s="118"/>
      <c r="G16" s="118"/>
      <c r="H16" s="118"/>
      <c r="I16" s="118"/>
      <c r="J16" s="118"/>
      <c r="K16" s="118"/>
      <c r="L16" s="118"/>
      <c r="M16" s="118"/>
      <c r="N16" s="118"/>
      <c r="O16" s="118"/>
      <c r="P16" s="1"/>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row>
    <row r="17" spans="1:256" ht="20.25" customHeight="1" x14ac:dyDescent="0.25">
      <c r="A17" s="94"/>
      <c r="B17" s="126" t="s">
        <v>347</v>
      </c>
      <c r="C17" s="94" t="s">
        <v>114</v>
      </c>
      <c r="D17" s="94">
        <v>2</v>
      </c>
      <c r="E17" s="112"/>
      <c r="F17" s="112"/>
      <c r="G17" s="112"/>
      <c r="H17" s="112"/>
      <c r="I17" s="112"/>
      <c r="J17" s="112"/>
      <c r="K17" s="112"/>
      <c r="L17" s="112"/>
      <c r="M17" s="112"/>
      <c r="N17" s="112"/>
      <c r="O17" s="112"/>
      <c r="P17" s="1"/>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row>
    <row r="18" spans="1:256" x14ac:dyDescent="0.25">
      <c r="A18" s="94"/>
      <c r="B18" s="126" t="s">
        <v>348</v>
      </c>
      <c r="C18" s="94" t="s">
        <v>114</v>
      </c>
      <c r="D18" s="94">
        <v>6</v>
      </c>
      <c r="E18" s="112"/>
      <c r="F18" s="112"/>
      <c r="G18" s="112"/>
      <c r="H18" s="112"/>
      <c r="I18" s="112"/>
      <c r="J18" s="112"/>
      <c r="K18" s="112"/>
      <c r="L18" s="112"/>
      <c r="M18" s="112"/>
      <c r="N18" s="112"/>
      <c r="O18" s="112"/>
      <c r="P18" s="1"/>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row>
    <row r="19" spans="1:256" x14ac:dyDescent="0.25">
      <c r="A19" s="94"/>
      <c r="B19" s="126" t="s">
        <v>349</v>
      </c>
      <c r="C19" s="94" t="s">
        <v>350</v>
      </c>
      <c r="D19" s="94">
        <v>1</v>
      </c>
      <c r="E19" s="112"/>
      <c r="F19" s="112"/>
      <c r="G19" s="112"/>
      <c r="H19" s="59"/>
      <c r="I19" s="112"/>
      <c r="J19" s="112"/>
      <c r="K19" s="112"/>
      <c r="L19" s="112"/>
      <c r="M19" s="112"/>
      <c r="N19" s="112"/>
      <c r="O19" s="112"/>
      <c r="P19" s="1"/>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row>
    <row r="20" spans="1:256" ht="27.75" customHeight="1" x14ac:dyDescent="0.25">
      <c r="A20" s="94">
        <f>A16+1</f>
        <v>2</v>
      </c>
      <c r="B20" s="72" t="s">
        <v>351</v>
      </c>
      <c r="C20" s="94"/>
      <c r="D20" s="94"/>
      <c r="E20" s="59"/>
      <c r="F20" s="59"/>
      <c r="G20" s="59"/>
      <c r="H20" s="59"/>
      <c r="I20" s="59"/>
      <c r="J20" s="59"/>
      <c r="K20" s="59"/>
      <c r="L20" s="59"/>
      <c r="M20" s="59"/>
      <c r="N20" s="59"/>
      <c r="O20" s="59"/>
      <c r="P20" s="1"/>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row>
    <row r="21" spans="1:256" x14ac:dyDescent="0.25">
      <c r="A21" s="94"/>
      <c r="B21" s="126" t="s">
        <v>347</v>
      </c>
      <c r="C21" s="94" t="s">
        <v>114</v>
      </c>
      <c r="D21" s="94">
        <v>2</v>
      </c>
      <c r="E21" s="112"/>
      <c r="F21" s="112"/>
      <c r="G21" s="112"/>
      <c r="H21" s="112"/>
      <c r="I21" s="112"/>
      <c r="J21" s="112"/>
      <c r="K21" s="112"/>
      <c r="L21" s="112"/>
      <c r="M21" s="112"/>
      <c r="N21" s="112"/>
      <c r="O21" s="112"/>
      <c r="P21" s="1"/>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row>
    <row r="22" spans="1:256" x14ac:dyDescent="0.25">
      <c r="A22" s="94"/>
      <c r="B22" s="126" t="s">
        <v>348</v>
      </c>
      <c r="C22" s="94" t="s">
        <v>114</v>
      </c>
      <c r="D22" s="94">
        <v>6</v>
      </c>
      <c r="E22" s="112"/>
      <c r="F22" s="112"/>
      <c r="G22" s="112"/>
      <c r="H22" s="112"/>
      <c r="I22" s="112"/>
      <c r="J22" s="112"/>
      <c r="K22" s="112"/>
      <c r="L22" s="112"/>
      <c r="M22" s="112"/>
      <c r="N22" s="112"/>
      <c r="O22" s="112"/>
      <c r="P22" s="1"/>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row>
    <row r="23" spans="1:256" x14ac:dyDescent="0.25">
      <c r="A23" s="94"/>
      <c r="B23" s="126" t="s">
        <v>349</v>
      </c>
      <c r="C23" s="94" t="s">
        <v>350</v>
      </c>
      <c r="D23" s="94">
        <v>1</v>
      </c>
      <c r="E23" s="112"/>
      <c r="F23" s="112"/>
      <c r="G23" s="112"/>
      <c r="H23" s="59"/>
      <c r="I23" s="112"/>
      <c r="J23" s="112"/>
      <c r="K23" s="112"/>
      <c r="L23" s="112"/>
      <c r="M23" s="112"/>
      <c r="N23" s="112"/>
      <c r="O23" s="112"/>
      <c r="P23" s="1"/>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row>
    <row r="24" spans="1:256" ht="25.5" x14ac:dyDescent="0.25">
      <c r="A24" s="94">
        <f>A20+1</f>
        <v>3</v>
      </c>
      <c r="B24" s="72" t="s">
        <v>352</v>
      </c>
      <c r="C24" s="94"/>
      <c r="D24" s="85"/>
      <c r="E24" s="112"/>
      <c r="F24" s="112"/>
      <c r="G24" s="112"/>
      <c r="H24" s="112"/>
      <c r="I24" s="112"/>
      <c r="J24" s="112"/>
      <c r="K24" s="112"/>
      <c r="L24" s="112"/>
      <c r="M24" s="112"/>
      <c r="N24" s="112"/>
      <c r="O24" s="112"/>
      <c r="P24" s="1"/>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row>
    <row r="25" spans="1:256" ht="25.5" x14ac:dyDescent="0.25">
      <c r="A25" s="94"/>
      <c r="B25" s="127" t="s">
        <v>353</v>
      </c>
      <c r="C25" s="94"/>
      <c r="D25" s="94"/>
      <c r="E25" s="59"/>
      <c r="F25" s="59"/>
      <c r="G25" s="59"/>
      <c r="H25" s="59"/>
      <c r="I25" s="59"/>
      <c r="J25" s="59"/>
      <c r="K25" s="59"/>
      <c r="L25" s="59"/>
      <c r="M25" s="59"/>
      <c r="N25" s="59"/>
      <c r="O25" s="59"/>
      <c r="P25" s="1"/>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row>
    <row r="26" spans="1:256" x14ac:dyDescent="0.25">
      <c r="A26" s="94"/>
      <c r="B26" s="128" t="s">
        <v>354</v>
      </c>
      <c r="C26" s="94" t="s">
        <v>109</v>
      </c>
      <c r="D26" s="129">
        <f>30</f>
        <v>30</v>
      </c>
      <c r="E26" s="112"/>
      <c r="F26" s="112"/>
      <c r="G26" s="112"/>
      <c r="H26" s="112"/>
      <c r="I26" s="112"/>
      <c r="J26" s="112"/>
      <c r="K26" s="112"/>
      <c r="L26" s="112"/>
      <c r="M26" s="112"/>
      <c r="N26" s="112"/>
      <c r="O26" s="112"/>
      <c r="P26" s="1"/>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row>
    <row r="27" spans="1:256" x14ac:dyDescent="0.25">
      <c r="A27" s="94"/>
      <c r="B27" s="128" t="s">
        <v>355</v>
      </c>
      <c r="C27" s="94" t="s">
        <v>109</v>
      </c>
      <c r="D27" s="129">
        <f>70</f>
        <v>70</v>
      </c>
      <c r="E27" s="112"/>
      <c r="F27" s="112"/>
      <c r="G27" s="112"/>
      <c r="H27" s="112"/>
      <c r="I27" s="112"/>
      <c r="J27" s="112"/>
      <c r="K27" s="112"/>
      <c r="L27" s="112"/>
      <c r="M27" s="112"/>
      <c r="N27" s="112"/>
      <c r="O27" s="112"/>
      <c r="P27" s="1"/>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row>
    <row r="28" spans="1:256" x14ac:dyDescent="0.25">
      <c r="A28" s="94"/>
      <c r="B28" s="128" t="s">
        <v>356</v>
      </c>
      <c r="C28" s="94" t="s">
        <v>109</v>
      </c>
      <c r="D28" s="129">
        <f>40+60</f>
        <v>100</v>
      </c>
      <c r="E28" s="112"/>
      <c r="F28" s="112"/>
      <c r="G28" s="112"/>
      <c r="H28" s="112"/>
      <c r="I28" s="112"/>
      <c r="J28" s="112"/>
      <c r="K28" s="112"/>
      <c r="L28" s="112"/>
      <c r="M28" s="112"/>
      <c r="N28" s="112"/>
      <c r="O28" s="112"/>
      <c r="P28" s="1"/>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row>
    <row r="29" spans="1:256" x14ac:dyDescent="0.25">
      <c r="A29" s="94"/>
      <c r="B29" s="128" t="s">
        <v>357</v>
      </c>
      <c r="C29" s="94" t="s">
        <v>109</v>
      </c>
      <c r="D29" s="129">
        <f>D18*20</f>
        <v>120</v>
      </c>
      <c r="E29" s="112"/>
      <c r="F29" s="112"/>
      <c r="G29" s="112"/>
      <c r="H29" s="112"/>
      <c r="I29" s="112"/>
      <c r="J29" s="112"/>
      <c r="K29" s="112"/>
      <c r="L29" s="112"/>
      <c r="M29" s="112"/>
      <c r="N29" s="112"/>
      <c r="O29" s="112"/>
      <c r="P29" s="1"/>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row>
    <row r="30" spans="1:256" ht="25.5" x14ac:dyDescent="0.25">
      <c r="A30" s="94">
        <v>4</v>
      </c>
      <c r="B30" s="72" t="s">
        <v>358</v>
      </c>
      <c r="C30" s="94"/>
      <c r="D30" s="94"/>
      <c r="E30" s="59"/>
      <c r="F30" s="59"/>
      <c r="G30" s="59"/>
      <c r="H30" s="59"/>
      <c r="I30" s="59"/>
      <c r="J30" s="59"/>
      <c r="K30" s="59"/>
      <c r="L30" s="59"/>
      <c r="M30" s="59"/>
      <c r="N30" s="59"/>
      <c r="O30" s="59"/>
      <c r="P30" s="1"/>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row>
    <row r="31" spans="1:256" x14ac:dyDescent="0.25">
      <c r="A31" s="94"/>
      <c r="B31" s="128" t="s">
        <v>356</v>
      </c>
      <c r="C31" s="94" t="s">
        <v>109</v>
      </c>
      <c r="D31" s="129">
        <f>40+60</f>
        <v>100</v>
      </c>
      <c r="E31" s="112"/>
      <c r="F31" s="112"/>
      <c r="G31" s="112"/>
      <c r="H31" s="112"/>
      <c r="I31" s="112"/>
      <c r="J31" s="112"/>
      <c r="K31" s="112"/>
      <c r="L31" s="112"/>
      <c r="M31" s="112"/>
      <c r="N31" s="112"/>
      <c r="O31" s="112"/>
      <c r="P31" s="1"/>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row>
    <row r="32" spans="1:256" x14ac:dyDescent="0.25">
      <c r="A32" s="94"/>
      <c r="B32" s="128" t="s">
        <v>357</v>
      </c>
      <c r="C32" s="94" t="s">
        <v>109</v>
      </c>
      <c r="D32" s="129">
        <f>D22*20</f>
        <v>120</v>
      </c>
      <c r="E32" s="112"/>
      <c r="F32" s="112"/>
      <c r="G32" s="112"/>
      <c r="H32" s="112"/>
      <c r="I32" s="112"/>
      <c r="J32" s="112"/>
      <c r="K32" s="112"/>
      <c r="L32" s="112"/>
      <c r="M32" s="112"/>
      <c r="N32" s="112"/>
      <c r="O32" s="112"/>
      <c r="P32" s="1"/>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row>
    <row r="33" spans="1:256" ht="30.75" customHeight="1" x14ac:dyDescent="0.25">
      <c r="A33" s="94">
        <v>5</v>
      </c>
      <c r="B33" s="130" t="s">
        <v>462</v>
      </c>
      <c r="C33" s="94" t="s">
        <v>109</v>
      </c>
      <c r="D33" s="85">
        <v>12</v>
      </c>
      <c r="E33" s="112"/>
      <c r="F33" s="112"/>
      <c r="G33" s="112"/>
      <c r="H33" s="112"/>
      <c r="I33" s="112"/>
      <c r="J33" s="112"/>
      <c r="K33" s="112"/>
      <c r="L33" s="112"/>
      <c r="M33" s="112"/>
      <c r="N33" s="112"/>
      <c r="O33" s="112"/>
      <c r="P33" s="51"/>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row>
    <row r="34" spans="1:256" ht="25.5" x14ac:dyDescent="0.25">
      <c r="A34" s="94">
        <v>6</v>
      </c>
      <c r="B34" s="72" t="s">
        <v>359</v>
      </c>
      <c r="C34" s="94"/>
      <c r="D34" s="94"/>
      <c r="E34" s="59"/>
      <c r="F34" s="59"/>
      <c r="G34" s="59"/>
      <c r="H34" s="59"/>
      <c r="I34" s="59"/>
      <c r="J34" s="59"/>
      <c r="K34" s="59"/>
      <c r="L34" s="59"/>
      <c r="M34" s="59"/>
      <c r="N34" s="59"/>
      <c r="O34" s="59"/>
      <c r="P34" s="1"/>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row>
    <row r="35" spans="1:256" ht="25.5" x14ac:dyDescent="0.25">
      <c r="A35" s="94"/>
      <c r="B35" s="131" t="s">
        <v>360</v>
      </c>
      <c r="C35" s="94" t="s">
        <v>109</v>
      </c>
      <c r="D35" s="85">
        <v>20</v>
      </c>
      <c r="E35" s="112"/>
      <c r="F35" s="112"/>
      <c r="G35" s="112"/>
      <c r="H35" s="112"/>
      <c r="I35" s="112"/>
      <c r="J35" s="112"/>
      <c r="K35" s="112"/>
      <c r="L35" s="112"/>
      <c r="M35" s="112"/>
      <c r="N35" s="112"/>
      <c r="O35" s="112"/>
      <c r="P35" s="1"/>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row>
    <row r="36" spans="1:256" ht="25.5" x14ac:dyDescent="0.25">
      <c r="A36" s="94"/>
      <c r="B36" s="131" t="s">
        <v>361</v>
      </c>
      <c r="C36" s="94" t="s">
        <v>109</v>
      </c>
      <c r="D36" s="85">
        <f>D24*0.18+3</f>
        <v>3</v>
      </c>
      <c r="E36" s="112"/>
      <c r="F36" s="112"/>
      <c r="G36" s="112"/>
      <c r="H36" s="112"/>
      <c r="I36" s="112"/>
      <c r="J36" s="112"/>
      <c r="K36" s="112"/>
      <c r="L36" s="112"/>
      <c r="M36" s="112"/>
      <c r="N36" s="112"/>
      <c r="O36" s="112"/>
      <c r="P36" s="1"/>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row>
    <row r="37" spans="1:256" ht="25.5" x14ac:dyDescent="0.25">
      <c r="A37" s="94"/>
      <c r="B37" s="131" t="s">
        <v>362</v>
      </c>
      <c r="C37" s="94" t="s">
        <v>109</v>
      </c>
      <c r="D37" s="85">
        <f>D24*0.35+11</f>
        <v>11</v>
      </c>
      <c r="E37" s="112"/>
      <c r="F37" s="132"/>
      <c r="G37" s="112"/>
      <c r="H37" s="112"/>
      <c r="I37" s="112"/>
      <c r="J37" s="132"/>
      <c r="K37" s="112"/>
      <c r="L37" s="112"/>
      <c r="M37" s="112"/>
      <c r="N37" s="112"/>
      <c r="O37" s="112"/>
      <c r="P37" s="1"/>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row>
    <row r="38" spans="1:256" ht="20.25" customHeight="1" x14ac:dyDescent="0.25">
      <c r="A38" s="94">
        <v>7</v>
      </c>
      <c r="B38" s="72" t="s">
        <v>458</v>
      </c>
      <c r="C38" s="94" t="s">
        <v>109</v>
      </c>
      <c r="D38" s="85">
        <f>D39+D40</f>
        <v>80</v>
      </c>
      <c r="E38" s="59"/>
      <c r="F38" s="59"/>
      <c r="G38" s="59"/>
      <c r="H38" s="59"/>
      <c r="I38" s="59"/>
      <c r="J38" s="59"/>
      <c r="K38" s="59"/>
      <c r="L38" s="59"/>
      <c r="M38" s="59"/>
      <c r="N38" s="59"/>
      <c r="O38" s="59"/>
      <c r="P38" s="1"/>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row>
    <row r="39" spans="1:256" x14ac:dyDescent="0.25">
      <c r="A39" s="94"/>
      <c r="B39" s="126" t="s">
        <v>363</v>
      </c>
      <c r="C39" s="94" t="s">
        <v>109</v>
      </c>
      <c r="D39" s="85">
        <v>30</v>
      </c>
      <c r="E39" s="112"/>
      <c r="F39" s="112"/>
      <c r="G39" s="112"/>
      <c r="H39" s="112"/>
      <c r="I39" s="112"/>
      <c r="J39" s="112"/>
      <c r="K39" s="112"/>
      <c r="L39" s="112"/>
      <c r="M39" s="112"/>
      <c r="N39" s="112"/>
      <c r="O39" s="112"/>
      <c r="P39" s="1"/>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row>
    <row r="40" spans="1:256" x14ac:dyDescent="0.25">
      <c r="A40" s="94"/>
      <c r="B40" s="126" t="s">
        <v>364</v>
      </c>
      <c r="C40" s="94" t="s">
        <v>109</v>
      </c>
      <c r="D40" s="85">
        <v>50</v>
      </c>
      <c r="E40" s="112"/>
      <c r="F40" s="112"/>
      <c r="G40" s="112"/>
      <c r="H40" s="112"/>
      <c r="I40" s="112"/>
      <c r="J40" s="112"/>
      <c r="K40" s="112"/>
      <c r="L40" s="112"/>
      <c r="M40" s="112"/>
      <c r="N40" s="112"/>
      <c r="O40" s="112"/>
      <c r="P40" s="1"/>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row>
    <row r="41" spans="1:256" ht="25.5" x14ac:dyDescent="0.25">
      <c r="A41" s="94">
        <v>8</v>
      </c>
      <c r="B41" s="72" t="s">
        <v>365</v>
      </c>
      <c r="C41" s="94"/>
      <c r="D41" s="94"/>
      <c r="E41" s="59"/>
      <c r="F41" s="59"/>
      <c r="G41" s="59"/>
      <c r="H41" s="59"/>
      <c r="I41" s="59"/>
      <c r="J41" s="59"/>
      <c r="K41" s="59"/>
      <c r="L41" s="59"/>
      <c r="M41" s="59"/>
      <c r="N41" s="59"/>
      <c r="O41" s="59"/>
      <c r="P41" s="1"/>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row>
    <row r="42" spans="1:256" x14ac:dyDescent="0.25">
      <c r="A42" s="94"/>
      <c r="B42" s="131" t="s">
        <v>366</v>
      </c>
      <c r="C42" s="94" t="s">
        <v>114</v>
      </c>
      <c r="D42" s="94">
        <v>5</v>
      </c>
      <c r="E42" s="112"/>
      <c r="F42" s="112"/>
      <c r="G42" s="112"/>
      <c r="H42" s="112"/>
      <c r="I42" s="112"/>
      <c r="J42" s="112"/>
      <c r="K42" s="112"/>
      <c r="L42" s="112"/>
      <c r="M42" s="112"/>
      <c r="N42" s="112"/>
      <c r="O42" s="112"/>
      <c r="P42" s="1"/>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row>
    <row r="43" spans="1:256" x14ac:dyDescent="0.25">
      <c r="A43" s="94"/>
      <c r="B43" s="131" t="s">
        <v>367</v>
      </c>
      <c r="C43" s="94" t="s">
        <v>114</v>
      </c>
      <c r="D43" s="94">
        <v>2</v>
      </c>
      <c r="E43" s="112"/>
      <c r="F43" s="112"/>
      <c r="G43" s="112"/>
      <c r="H43" s="112"/>
      <c r="I43" s="112"/>
      <c r="J43" s="112"/>
      <c r="K43" s="112"/>
      <c r="L43" s="112"/>
      <c r="M43" s="112"/>
      <c r="N43" s="112"/>
      <c r="O43" s="112"/>
      <c r="P43" s="1"/>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row>
    <row r="44" spans="1:256" x14ac:dyDescent="0.25">
      <c r="A44" s="94"/>
      <c r="B44" s="131" t="s">
        <v>368</v>
      </c>
      <c r="C44" s="94" t="s">
        <v>114</v>
      </c>
      <c r="D44" s="94">
        <v>4</v>
      </c>
      <c r="E44" s="112"/>
      <c r="F44" s="112"/>
      <c r="G44" s="112"/>
      <c r="H44" s="112"/>
      <c r="I44" s="112"/>
      <c r="J44" s="112"/>
      <c r="K44" s="112"/>
      <c r="L44" s="112"/>
      <c r="M44" s="112"/>
      <c r="N44" s="112"/>
      <c r="O44" s="112"/>
      <c r="P44" s="1"/>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row>
    <row r="45" spans="1:256" ht="25.5" x14ac:dyDescent="0.25">
      <c r="A45" s="94"/>
      <c r="B45" s="131" t="s">
        <v>369</v>
      </c>
      <c r="C45" s="94" t="s">
        <v>114</v>
      </c>
      <c r="D45" s="94">
        <v>2</v>
      </c>
      <c r="E45" s="112"/>
      <c r="F45" s="112"/>
      <c r="G45" s="112"/>
      <c r="H45" s="112"/>
      <c r="I45" s="112"/>
      <c r="J45" s="112"/>
      <c r="K45" s="112"/>
      <c r="L45" s="112"/>
      <c r="M45" s="112"/>
      <c r="N45" s="112"/>
      <c r="O45" s="112"/>
      <c r="P45" s="1"/>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row>
    <row r="46" spans="1:256" x14ac:dyDescent="0.25">
      <c r="A46" s="94"/>
      <c r="B46" s="131" t="s">
        <v>370</v>
      </c>
      <c r="C46" s="94" t="s">
        <v>114</v>
      </c>
      <c r="D46" s="94">
        <v>5</v>
      </c>
      <c r="E46" s="112"/>
      <c r="F46" s="112"/>
      <c r="G46" s="112"/>
      <c r="H46" s="112"/>
      <c r="I46" s="112"/>
      <c r="J46" s="112"/>
      <c r="K46" s="112"/>
      <c r="L46" s="112"/>
      <c r="M46" s="112"/>
      <c r="N46" s="112"/>
      <c r="O46" s="112"/>
      <c r="P46" s="1"/>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c r="IN46" s="12"/>
      <c r="IO46" s="12"/>
      <c r="IP46" s="12"/>
      <c r="IQ46" s="12"/>
      <c r="IR46" s="12"/>
      <c r="IS46" s="12"/>
      <c r="IT46" s="12"/>
      <c r="IU46" s="12"/>
      <c r="IV46" s="12"/>
    </row>
    <row r="47" spans="1:256" x14ac:dyDescent="0.25">
      <c r="A47" s="94"/>
      <c r="B47" s="126" t="s">
        <v>371</v>
      </c>
      <c r="C47" s="94" t="s">
        <v>114</v>
      </c>
      <c r="D47" s="94">
        <v>18</v>
      </c>
      <c r="E47" s="112"/>
      <c r="F47" s="112"/>
      <c r="G47" s="112"/>
      <c r="H47" s="59"/>
      <c r="I47" s="112"/>
      <c r="J47" s="112"/>
      <c r="K47" s="112"/>
      <c r="L47" s="112"/>
      <c r="M47" s="112"/>
      <c r="N47" s="112"/>
      <c r="O47" s="112"/>
      <c r="P47" s="1"/>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2"/>
      <c r="IO47" s="12"/>
      <c r="IP47" s="12"/>
      <c r="IQ47" s="12"/>
      <c r="IR47" s="12"/>
      <c r="IS47" s="12"/>
      <c r="IT47" s="12"/>
      <c r="IU47" s="12"/>
      <c r="IV47" s="12"/>
    </row>
    <row r="48" spans="1:256" ht="25.5" x14ac:dyDescent="0.25">
      <c r="A48" s="94">
        <f>A41+1</f>
        <v>9</v>
      </c>
      <c r="B48" s="72" t="s">
        <v>372</v>
      </c>
      <c r="C48" s="94"/>
      <c r="D48" s="94"/>
      <c r="E48" s="59"/>
      <c r="F48" s="59"/>
      <c r="G48" s="59"/>
      <c r="H48" s="59"/>
      <c r="I48" s="59"/>
      <c r="J48" s="59"/>
      <c r="K48" s="59"/>
      <c r="L48" s="59"/>
      <c r="M48" s="59"/>
      <c r="N48" s="59"/>
      <c r="O48" s="59"/>
      <c r="P48" s="1"/>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c r="IK48" s="12"/>
      <c r="IL48" s="12"/>
      <c r="IM48" s="12"/>
      <c r="IN48" s="12"/>
      <c r="IO48" s="12"/>
      <c r="IP48" s="12"/>
      <c r="IQ48" s="12"/>
      <c r="IR48" s="12"/>
      <c r="IS48" s="12"/>
      <c r="IT48" s="12"/>
      <c r="IU48" s="12"/>
      <c r="IV48" s="12"/>
    </row>
    <row r="49" spans="1:256" ht="16.5" customHeight="1" x14ac:dyDescent="0.25">
      <c r="A49" s="94"/>
      <c r="B49" s="131" t="s">
        <v>373</v>
      </c>
      <c r="C49" s="94" t="s">
        <v>114</v>
      </c>
      <c r="D49" s="94">
        <v>6</v>
      </c>
      <c r="E49" s="112"/>
      <c r="F49" s="112"/>
      <c r="G49" s="112"/>
      <c r="H49" s="112"/>
      <c r="I49" s="112"/>
      <c r="J49" s="112"/>
      <c r="K49" s="112"/>
      <c r="L49" s="112"/>
      <c r="M49" s="112"/>
      <c r="N49" s="112"/>
      <c r="O49" s="112"/>
      <c r="P49" s="1"/>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c r="IK49" s="12"/>
      <c r="IL49" s="12"/>
      <c r="IM49" s="12"/>
      <c r="IN49" s="12"/>
      <c r="IO49" s="12"/>
      <c r="IP49" s="12"/>
      <c r="IQ49" s="12"/>
      <c r="IR49" s="12"/>
      <c r="IS49" s="12"/>
      <c r="IT49" s="12"/>
      <c r="IU49" s="12"/>
      <c r="IV49" s="12"/>
    </row>
    <row r="50" spans="1:256" ht="13.5" customHeight="1" x14ac:dyDescent="0.25">
      <c r="A50" s="94"/>
      <c r="B50" s="131" t="s">
        <v>374</v>
      </c>
      <c r="C50" s="94" t="s">
        <v>114</v>
      </c>
      <c r="D50" s="94">
        <v>6</v>
      </c>
      <c r="E50" s="112"/>
      <c r="F50" s="112"/>
      <c r="G50" s="112"/>
      <c r="H50" s="112"/>
      <c r="I50" s="112"/>
      <c r="J50" s="112"/>
      <c r="K50" s="112"/>
      <c r="L50" s="112"/>
      <c r="M50" s="112"/>
      <c r="N50" s="112"/>
      <c r="O50" s="112"/>
      <c r="P50" s="1"/>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c r="IN50" s="12"/>
      <c r="IO50" s="12"/>
      <c r="IP50" s="12"/>
      <c r="IQ50" s="12"/>
      <c r="IR50" s="12"/>
      <c r="IS50" s="12"/>
      <c r="IT50" s="12"/>
      <c r="IU50" s="12"/>
      <c r="IV50" s="12"/>
    </row>
    <row r="51" spans="1:256" ht="20.25" customHeight="1" x14ac:dyDescent="0.25">
      <c r="A51" s="94"/>
      <c r="B51" s="131" t="s">
        <v>375</v>
      </c>
      <c r="C51" s="94" t="s">
        <v>114</v>
      </c>
      <c r="D51" s="94">
        <v>6</v>
      </c>
      <c r="E51" s="112"/>
      <c r="F51" s="112"/>
      <c r="G51" s="112"/>
      <c r="H51" s="112"/>
      <c r="I51" s="112"/>
      <c r="J51" s="112"/>
      <c r="K51" s="112"/>
      <c r="L51" s="112"/>
      <c r="M51" s="112"/>
      <c r="N51" s="112"/>
      <c r="O51" s="112"/>
      <c r="P51" s="1"/>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row>
    <row r="52" spans="1:256" x14ac:dyDescent="0.25">
      <c r="A52" s="94"/>
      <c r="B52" s="131" t="s">
        <v>376</v>
      </c>
      <c r="C52" s="94" t="s">
        <v>114</v>
      </c>
      <c r="D52" s="94">
        <v>3</v>
      </c>
      <c r="E52" s="112"/>
      <c r="F52" s="112"/>
      <c r="G52" s="112"/>
      <c r="H52" s="112"/>
      <c r="I52" s="112"/>
      <c r="J52" s="112"/>
      <c r="K52" s="112"/>
      <c r="L52" s="112"/>
      <c r="M52" s="112"/>
      <c r="N52" s="112"/>
      <c r="O52" s="112"/>
      <c r="P52" s="1"/>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c r="IH52" s="12"/>
      <c r="II52" s="12"/>
      <c r="IJ52" s="12"/>
      <c r="IK52" s="12"/>
      <c r="IL52" s="12"/>
      <c r="IM52" s="12"/>
      <c r="IN52" s="12"/>
      <c r="IO52" s="12"/>
      <c r="IP52" s="12"/>
      <c r="IQ52" s="12"/>
      <c r="IR52" s="12"/>
      <c r="IS52" s="12"/>
      <c r="IT52" s="12"/>
      <c r="IU52" s="12"/>
      <c r="IV52" s="12"/>
    </row>
    <row r="53" spans="1:256" x14ac:dyDescent="0.25">
      <c r="A53" s="94"/>
      <c r="B53" s="131" t="s">
        <v>377</v>
      </c>
      <c r="C53" s="94" t="s">
        <v>114</v>
      </c>
      <c r="D53" s="94">
        <v>4</v>
      </c>
      <c r="E53" s="112"/>
      <c r="F53" s="112"/>
      <c r="G53" s="112"/>
      <c r="H53" s="112"/>
      <c r="I53" s="112"/>
      <c r="J53" s="112"/>
      <c r="K53" s="112"/>
      <c r="L53" s="112"/>
      <c r="M53" s="112"/>
      <c r="N53" s="112"/>
      <c r="O53" s="112"/>
      <c r="P53" s="1"/>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row>
    <row r="54" spans="1:256" x14ac:dyDescent="0.25">
      <c r="A54" s="94"/>
      <c r="B54" s="126" t="s">
        <v>378</v>
      </c>
      <c r="C54" s="94" t="s">
        <v>114</v>
      </c>
      <c r="D54" s="85">
        <v>25</v>
      </c>
      <c r="E54" s="112"/>
      <c r="F54" s="112"/>
      <c r="G54" s="112"/>
      <c r="H54" s="59"/>
      <c r="I54" s="112"/>
      <c r="J54" s="112"/>
      <c r="K54" s="112"/>
      <c r="L54" s="112"/>
      <c r="M54" s="112"/>
      <c r="N54" s="112"/>
      <c r="O54" s="112"/>
      <c r="P54" s="1"/>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c r="IV54" s="12"/>
    </row>
    <row r="55" spans="1:256" ht="25.5" x14ac:dyDescent="0.25">
      <c r="A55" s="94">
        <f>A48+1</f>
        <v>10</v>
      </c>
      <c r="B55" s="72" t="s">
        <v>379</v>
      </c>
      <c r="C55" s="94"/>
      <c r="D55" s="94"/>
      <c r="E55" s="59"/>
      <c r="F55" s="59"/>
      <c r="G55" s="59"/>
      <c r="H55" s="59"/>
      <c r="I55" s="59"/>
      <c r="J55" s="59"/>
      <c r="K55" s="59"/>
      <c r="L55" s="59"/>
      <c r="M55" s="59"/>
      <c r="N55" s="59"/>
      <c r="O55" s="59"/>
      <c r="P55" s="1"/>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c r="IK55" s="12"/>
      <c r="IL55" s="12"/>
      <c r="IM55" s="12"/>
      <c r="IN55" s="12"/>
      <c r="IO55" s="12"/>
      <c r="IP55" s="12"/>
      <c r="IQ55" s="12"/>
      <c r="IR55" s="12"/>
      <c r="IS55" s="12"/>
      <c r="IT55" s="12"/>
      <c r="IU55" s="12"/>
      <c r="IV55" s="12"/>
    </row>
    <row r="56" spans="1:256" x14ac:dyDescent="0.25">
      <c r="A56" s="94"/>
      <c r="B56" s="126" t="s">
        <v>380</v>
      </c>
      <c r="C56" s="94" t="s">
        <v>109</v>
      </c>
      <c r="D56" s="85">
        <v>50</v>
      </c>
      <c r="E56" s="112"/>
      <c r="F56" s="112"/>
      <c r="G56" s="112"/>
      <c r="H56" s="112"/>
      <c r="I56" s="112"/>
      <c r="J56" s="112"/>
      <c r="K56" s="112"/>
      <c r="L56" s="112"/>
      <c r="M56" s="112"/>
      <c r="N56" s="112"/>
      <c r="O56" s="112"/>
      <c r="P56" s="1"/>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c r="IH56" s="12"/>
      <c r="II56" s="12"/>
      <c r="IJ56" s="12"/>
      <c r="IK56" s="12"/>
      <c r="IL56" s="12"/>
      <c r="IM56" s="12"/>
      <c r="IN56" s="12"/>
      <c r="IO56" s="12"/>
      <c r="IP56" s="12"/>
      <c r="IQ56" s="12"/>
      <c r="IR56" s="12"/>
      <c r="IS56" s="12"/>
      <c r="IT56" s="12"/>
      <c r="IU56" s="12"/>
      <c r="IV56" s="12"/>
    </row>
    <row r="57" spans="1:256" ht="25.5" x14ac:dyDescent="0.25">
      <c r="A57" s="94">
        <f>A55+1</f>
        <v>11</v>
      </c>
      <c r="B57" s="72" t="s">
        <v>381</v>
      </c>
      <c r="C57" s="94"/>
      <c r="D57" s="94"/>
      <c r="E57" s="59"/>
      <c r="F57" s="59"/>
      <c r="G57" s="59"/>
      <c r="H57" s="59"/>
      <c r="I57" s="59"/>
      <c r="J57" s="59"/>
      <c r="K57" s="59"/>
      <c r="L57" s="59"/>
      <c r="M57" s="59"/>
      <c r="N57" s="59"/>
      <c r="O57" s="59"/>
      <c r="P57" s="1"/>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c r="IH57" s="12"/>
      <c r="II57" s="12"/>
      <c r="IJ57" s="12"/>
      <c r="IK57" s="12"/>
      <c r="IL57" s="12"/>
      <c r="IM57" s="12"/>
      <c r="IN57" s="12"/>
      <c r="IO57" s="12"/>
      <c r="IP57" s="12"/>
      <c r="IQ57" s="12"/>
      <c r="IR57" s="12"/>
      <c r="IS57" s="12"/>
      <c r="IT57" s="12"/>
      <c r="IU57" s="12"/>
      <c r="IV57" s="12"/>
    </row>
    <row r="58" spans="1:256" ht="26.25" customHeight="1" x14ac:dyDescent="0.25">
      <c r="A58" s="80"/>
      <c r="B58" s="133" t="s">
        <v>382</v>
      </c>
      <c r="C58" s="80" t="s">
        <v>114</v>
      </c>
      <c r="D58" s="80">
        <f>42-D59</f>
        <v>38</v>
      </c>
      <c r="E58" s="112"/>
      <c r="F58" s="112"/>
      <c r="G58" s="112"/>
      <c r="H58" s="112"/>
      <c r="I58" s="112"/>
      <c r="J58" s="112"/>
      <c r="K58" s="112"/>
      <c r="L58" s="112"/>
      <c r="M58" s="112"/>
      <c r="N58" s="112"/>
      <c r="O58" s="112"/>
      <c r="P58" s="1"/>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c r="HS58" s="12"/>
      <c r="HT58" s="12"/>
      <c r="HU58" s="12"/>
      <c r="HV58" s="12"/>
      <c r="HW58" s="12"/>
      <c r="HX58" s="12"/>
      <c r="HY58" s="12"/>
      <c r="HZ58" s="12"/>
      <c r="IA58" s="12"/>
      <c r="IB58" s="12"/>
      <c r="IC58" s="12"/>
      <c r="ID58" s="12"/>
      <c r="IE58" s="12"/>
      <c r="IF58" s="12"/>
      <c r="IG58" s="12"/>
      <c r="IH58" s="12"/>
      <c r="II58" s="12"/>
      <c r="IJ58" s="12"/>
      <c r="IK58" s="12"/>
      <c r="IL58" s="12"/>
      <c r="IM58" s="12"/>
      <c r="IN58" s="12"/>
      <c r="IO58" s="12"/>
      <c r="IP58" s="12"/>
      <c r="IQ58" s="12"/>
      <c r="IR58" s="12"/>
      <c r="IS58" s="12"/>
      <c r="IT58" s="12"/>
      <c r="IU58" s="12"/>
      <c r="IV58" s="12"/>
    </row>
    <row r="59" spans="1:256" ht="26.25" customHeight="1" x14ac:dyDescent="0.25">
      <c r="A59" s="94"/>
      <c r="B59" s="133" t="s">
        <v>383</v>
      </c>
      <c r="C59" s="94" t="s">
        <v>114</v>
      </c>
      <c r="D59" s="94">
        <v>4</v>
      </c>
      <c r="E59" s="112"/>
      <c r="F59" s="112"/>
      <c r="G59" s="112"/>
      <c r="H59" s="112"/>
      <c r="I59" s="112"/>
      <c r="J59" s="112"/>
      <c r="K59" s="112"/>
      <c r="L59" s="112"/>
      <c r="M59" s="112"/>
      <c r="N59" s="112"/>
      <c r="O59" s="112"/>
      <c r="P59" s="1"/>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row>
    <row r="60" spans="1:256" ht="26.25" customHeight="1" x14ac:dyDescent="0.25">
      <c r="A60" s="94"/>
      <c r="B60" s="133" t="s">
        <v>384</v>
      </c>
      <c r="C60" s="94" t="s">
        <v>114</v>
      </c>
      <c r="D60" s="94">
        <v>14</v>
      </c>
      <c r="E60" s="112"/>
      <c r="F60" s="112"/>
      <c r="G60" s="112"/>
      <c r="H60" s="112"/>
      <c r="I60" s="112"/>
      <c r="J60" s="112"/>
      <c r="K60" s="112"/>
      <c r="L60" s="112"/>
      <c r="M60" s="112"/>
      <c r="N60" s="112"/>
      <c r="O60" s="112"/>
      <c r="P60" s="1"/>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c r="HR60" s="12"/>
      <c r="HS60" s="12"/>
      <c r="HT60" s="12"/>
      <c r="HU60" s="12"/>
      <c r="HV60" s="12"/>
      <c r="HW60" s="12"/>
      <c r="HX60" s="12"/>
      <c r="HY60" s="12"/>
      <c r="HZ60" s="12"/>
      <c r="IA60" s="12"/>
      <c r="IB60" s="12"/>
      <c r="IC60" s="12"/>
      <c r="ID60" s="12"/>
      <c r="IE60" s="12"/>
      <c r="IF60" s="12"/>
      <c r="IG60" s="12"/>
      <c r="IH60" s="12"/>
      <c r="II60" s="12"/>
      <c r="IJ60" s="12"/>
      <c r="IK60" s="12"/>
      <c r="IL60" s="12"/>
      <c r="IM60" s="12"/>
      <c r="IN60" s="12"/>
      <c r="IO60" s="12"/>
      <c r="IP60" s="12"/>
      <c r="IQ60" s="12"/>
      <c r="IR60" s="12"/>
      <c r="IS60" s="12"/>
      <c r="IT60" s="12"/>
      <c r="IU60" s="12"/>
      <c r="IV60" s="12"/>
    </row>
    <row r="61" spans="1:256" ht="26.25" customHeight="1" x14ac:dyDescent="0.25">
      <c r="A61" s="94"/>
      <c r="B61" s="133" t="s">
        <v>385</v>
      </c>
      <c r="C61" s="94" t="s">
        <v>114</v>
      </c>
      <c r="D61" s="94">
        <v>2</v>
      </c>
      <c r="E61" s="112"/>
      <c r="F61" s="112"/>
      <c r="G61" s="112"/>
      <c r="H61" s="112"/>
      <c r="I61" s="112"/>
      <c r="J61" s="112"/>
      <c r="K61" s="112"/>
      <c r="L61" s="112"/>
      <c r="M61" s="112"/>
      <c r="N61" s="112"/>
      <c r="O61" s="112"/>
      <c r="P61" s="1"/>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c r="HS61" s="12"/>
      <c r="HT61" s="12"/>
      <c r="HU61" s="12"/>
      <c r="HV61" s="12"/>
      <c r="HW61" s="12"/>
      <c r="HX61" s="12"/>
      <c r="HY61" s="12"/>
      <c r="HZ61" s="12"/>
      <c r="IA61" s="12"/>
      <c r="IB61" s="12"/>
      <c r="IC61" s="12"/>
      <c r="ID61" s="12"/>
      <c r="IE61" s="12"/>
      <c r="IF61" s="12"/>
      <c r="IG61" s="12"/>
      <c r="IH61" s="12"/>
      <c r="II61" s="12"/>
      <c r="IJ61" s="12"/>
      <c r="IK61" s="12"/>
      <c r="IL61" s="12"/>
      <c r="IM61" s="12"/>
      <c r="IN61" s="12"/>
      <c r="IO61" s="12"/>
      <c r="IP61" s="12"/>
      <c r="IQ61" s="12"/>
      <c r="IR61" s="12"/>
      <c r="IS61" s="12"/>
      <c r="IT61" s="12"/>
      <c r="IU61" s="12"/>
      <c r="IV61" s="12"/>
    </row>
    <row r="62" spans="1:256" ht="25.5" x14ac:dyDescent="0.25">
      <c r="A62" s="94"/>
      <c r="B62" s="131" t="s">
        <v>386</v>
      </c>
      <c r="C62" s="94" t="s">
        <v>114</v>
      </c>
      <c r="D62" s="94">
        <v>8</v>
      </c>
      <c r="E62" s="112"/>
      <c r="F62" s="112"/>
      <c r="G62" s="112"/>
      <c r="H62" s="112"/>
      <c r="I62" s="112"/>
      <c r="J62" s="112"/>
      <c r="K62" s="112"/>
      <c r="L62" s="112"/>
      <c r="M62" s="112"/>
      <c r="N62" s="112"/>
      <c r="O62" s="112"/>
      <c r="P62" s="1"/>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c r="GH62" s="12"/>
      <c r="GI62" s="12"/>
      <c r="GJ62" s="12"/>
      <c r="GK62" s="12"/>
      <c r="GL62" s="12"/>
      <c r="GM62" s="12"/>
      <c r="GN62" s="12"/>
      <c r="GO62" s="12"/>
      <c r="GP62" s="12"/>
      <c r="GQ62" s="12"/>
      <c r="GR62" s="12"/>
      <c r="GS62" s="12"/>
      <c r="GT62" s="12"/>
      <c r="GU62" s="12"/>
      <c r="GV62" s="12"/>
      <c r="GW62" s="12"/>
      <c r="GX62" s="12"/>
      <c r="GY62" s="12"/>
      <c r="GZ62" s="12"/>
      <c r="HA62" s="12"/>
      <c r="HB62" s="12"/>
      <c r="HC62" s="12"/>
      <c r="HD62" s="12"/>
      <c r="HE62" s="12"/>
      <c r="HF62" s="12"/>
      <c r="HG62" s="12"/>
      <c r="HH62" s="12"/>
      <c r="HI62" s="12"/>
      <c r="HJ62" s="12"/>
      <c r="HK62" s="12"/>
      <c r="HL62" s="12"/>
      <c r="HM62" s="12"/>
      <c r="HN62" s="12"/>
      <c r="HO62" s="12"/>
      <c r="HP62" s="12"/>
      <c r="HQ62" s="12"/>
      <c r="HR62" s="12"/>
      <c r="HS62" s="12"/>
      <c r="HT62" s="12"/>
      <c r="HU62" s="12"/>
      <c r="HV62" s="12"/>
      <c r="HW62" s="12"/>
      <c r="HX62" s="12"/>
      <c r="HY62" s="12"/>
      <c r="HZ62" s="12"/>
      <c r="IA62" s="12"/>
      <c r="IB62" s="12"/>
      <c r="IC62" s="12"/>
      <c r="ID62" s="12"/>
      <c r="IE62" s="12"/>
      <c r="IF62" s="12"/>
      <c r="IG62" s="12"/>
      <c r="IH62" s="12"/>
      <c r="II62" s="12"/>
      <c r="IJ62" s="12"/>
      <c r="IK62" s="12"/>
      <c r="IL62" s="12"/>
      <c r="IM62" s="12"/>
      <c r="IN62" s="12"/>
      <c r="IO62" s="12"/>
      <c r="IP62" s="12"/>
      <c r="IQ62" s="12"/>
      <c r="IR62" s="12"/>
      <c r="IS62" s="12"/>
      <c r="IT62" s="12"/>
      <c r="IU62" s="12"/>
      <c r="IV62" s="12"/>
    </row>
    <row r="63" spans="1:256" ht="25.5" x14ac:dyDescent="0.25">
      <c r="A63" s="94"/>
      <c r="B63" s="131" t="s">
        <v>387</v>
      </c>
      <c r="C63" s="94" t="s">
        <v>114</v>
      </c>
      <c r="D63" s="94">
        <v>6</v>
      </c>
      <c r="E63" s="112"/>
      <c r="F63" s="112"/>
      <c r="G63" s="112"/>
      <c r="H63" s="112"/>
      <c r="I63" s="112"/>
      <c r="J63" s="112"/>
      <c r="K63" s="112"/>
      <c r="L63" s="112"/>
      <c r="M63" s="112"/>
      <c r="N63" s="112"/>
      <c r="O63" s="112"/>
      <c r="P63" s="1"/>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c r="HS63" s="12"/>
      <c r="HT63" s="12"/>
      <c r="HU63" s="12"/>
      <c r="HV63" s="12"/>
      <c r="HW63" s="12"/>
      <c r="HX63" s="12"/>
      <c r="HY63" s="12"/>
      <c r="HZ63" s="12"/>
      <c r="IA63" s="12"/>
      <c r="IB63" s="12"/>
      <c r="IC63" s="12"/>
      <c r="ID63" s="12"/>
      <c r="IE63" s="12"/>
      <c r="IF63" s="12"/>
      <c r="IG63" s="12"/>
      <c r="IH63" s="12"/>
      <c r="II63" s="12"/>
      <c r="IJ63" s="12"/>
      <c r="IK63" s="12"/>
      <c r="IL63" s="12"/>
      <c r="IM63" s="12"/>
      <c r="IN63" s="12"/>
      <c r="IO63" s="12"/>
      <c r="IP63" s="12"/>
      <c r="IQ63" s="12"/>
      <c r="IR63" s="12"/>
      <c r="IS63" s="12"/>
      <c r="IT63" s="12"/>
      <c r="IU63" s="12"/>
      <c r="IV63" s="12"/>
    </row>
    <row r="64" spans="1:256" ht="38.25" x14ac:dyDescent="0.25">
      <c r="A64" s="134">
        <v>12</v>
      </c>
      <c r="B64" s="135" t="s">
        <v>463</v>
      </c>
      <c r="C64" s="94" t="s">
        <v>114</v>
      </c>
      <c r="D64" s="94">
        <v>16</v>
      </c>
      <c r="E64" s="112"/>
      <c r="F64" s="112"/>
      <c r="G64" s="112"/>
      <c r="H64" s="112"/>
      <c r="I64" s="112"/>
      <c r="J64" s="112"/>
      <c r="K64" s="112"/>
      <c r="L64" s="112"/>
      <c r="M64" s="112"/>
      <c r="N64" s="112"/>
      <c r="O64" s="112"/>
      <c r="P64" s="54"/>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c r="HF64" s="12"/>
      <c r="HG64" s="12"/>
      <c r="HH64" s="12"/>
      <c r="HI64" s="12"/>
      <c r="HJ64" s="12"/>
      <c r="HK64" s="12"/>
      <c r="HL64" s="12"/>
      <c r="HM64" s="12"/>
      <c r="HN64" s="12"/>
      <c r="HO64" s="12"/>
      <c r="HP64" s="12"/>
      <c r="HQ64" s="12"/>
      <c r="HR64" s="12"/>
      <c r="HS64" s="12"/>
      <c r="HT64" s="12"/>
      <c r="HU64" s="12"/>
      <c r="HV64" s="12"/>
      <c r="HW64" s="12"/>
      <c r="HX64" s="12"/>
      <c r="HY64" s="12"/>
      <c r="HZ64" s="12"/>
      <c r="IA64" s="12"/>
      <c r="IB64" s="12"/>
      <c r="IC64" s="12"/>
      <c r="ID64" s="12"/>
      <c r="IE64" s="12"/>
      <c r="IF64" s="12"/>
      <c r="IG64" s="12"/>
      <c r="IH64" s="12"/>
      <c r="II64" s="12"/>
      <c r="IJ64" s="12"/>
      <c r="IK64" s="12"/>
      <c r="IL64" s="12"/>
      <c r="IM64" s="12"/>
      <c r="IN64" s="12"/>
      <c r="IO64" s="12"/>
      <c r="IP64" s="12"/>
      <c r="IQ64" s="12"/>
      <c r="IR64" s="12"/>
      <c r="IS64" s="12"/>
      <c r="IT64" s="12"/>
      <c r="IU64" s="12"/>
      <c r="IV64" s="12"/>
    </row>
    <row r="65" spans="1:256" x14ac:dyDescent="0.25">
      <c r="A65" s="94">
        <v>13</v>
      </c>
      <c r="B65" s="136" t="s">
        <v>388</v>
      </c>
      <c r="C65" s="94" t="s">
        <v>389</v>
      </c>
      <c r="D65" s="94">
        <v>1</v>
      </c>
      <c r="E65" s="112"/>
      <c r="F65" s="112"/>
      <c r="G65" s="112"/>
      <c r="H65" s="59"/>
      <c r="I65" s="112"/>
      <c r="J65" s="112"/>
      <c r="K65" s="112"/>
      <c r="L65" s="112"/>
      <c r="M65" s="112"/>
      <c r="N65" s="112"/>
      <c r="O65" s="112"/>
      <c r="P65" s="1"/>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c r="HC65" s="12"/>
      <c r="HD65" s="12"/>
      <c r="HE65" s="12"/>
      <c r="HF65" s="12"/>
      <c r="HG65" s="12"/>
      <c r="HH65" s="12"/>
      <c r="HI65" s="12"/>
      <c r="HJ65" s="12"/>
      <c r="HK65" s="12"/>
      <c r="HL65" s="12"/>
      <c r="HM65" s="12"/>
      <c r="HN65" s="12"/>
      <c r="HO65" s="12"/>
      <c r="HP65" s="12"/>
      <c r="HQ65" s="12"/>
      <c r="HR65" s="12"/>
      <c r="HS65" s="12"/>
      <c r="HT65" s="12"/>
      <c r="HU65" s="12"/>
      <c r="HV65" s="12"/>
      <c r="HW65" s="12"/>
      <c r="HX65" s="12"/>
      <c r="HY65" s="12"/>
      <c r="HZ65" s="12"/>
      <c r="IA65" s="12"/>
      <c r="IB65" s="12"/>
      <c r="IC65" s="12"/>
      <c r="ID65" s="12"/>
      <c r="IE65" s="12"/>
      <c r="IF65" s="12"/>
      <c r="IG65" s="12"/>
      <c r="IH65" s="12"/>
      <c r="II65" s="12"/>
      <c r="IJ65" s="12"/>
      <c r="IK65" s="12"/>
      <c r="IL65" s="12"/>
      <c r="IM65" s="12"/>
      <c r="IN65" s="12"/>
      <c r="IO65" s="12"/>
      <c r="IP65" s="12"/>
      <c r="IQ65" s="12"/>
      <c r="IR65" s="12"/>
      <c r="IS65" s="12"/>
      <c r="IT65" s="12"/>
      <c r="IU65" s="12"/>
      <c r="IV65" s="12"/>
    </row>
    <row r="66" spans="1:256" x14ac:dyDescent="0.25">
      <c r="A66" s="94">
        <v>14</v>
      </c>
      <c r="B66" s="136" t="s">
        <v>390</v>
      </c>
      <c r="C66" s="94" t="s">
        <v>389</v>
      </c>
      <c r="D66" s="94">
        <v>1</v>
      </c>
      <c r="E66" s="112"/>
      <c r="F66" s="112"/>
      <c r="G66" s="112"/>
      <c r="H66" s="59"/>
      <c r="I66" s="112"/>
      <c r="J66" s="112"/>
      <c r="K66" s="112"/>
      <c r="L66" s="112"/>
      <c r="M66" s="112"/>
      <c r="N66" s="112"/>
      <c r="O66" s="112"/>
      <c r="P66" s="1"/>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c r="HG66" s="12"/>
      <c r="HH66" s="12"/>
      <c r="HI66" s="12"/>
      <c r="HJ66" s="12"/>
      <c r="HK66" s="12"/>
      <c r="HL66" s="12"/>
      <c r="HM66" s="12"/>
      <c r="HN66" s="12"/>
      <c r="HO66" s="12"/>
      <c r="HP66" s="12"/>
      <c r="HQ66" s="12"/>
      <c r="HR66" s="12"/>
      <c r="HS66" s="12"/>
      <c r="HT66" s="12"/>
      <c r="HU66" s="12"/>
      <c r="HV66" s="12"/>
      <c r="HW66" s="12"/>
      <c r="HX66" s="12"/>
      <c r="HY66" s="12"/>
      <c r="HZ66" s="12"/>
      <c r="IA66" s="12"/>
      <c r="IB66" s="12"/>
      <c r="IC66" s="12"/>
      <c r="ID66" s="12"/>
      <c r="IE66" s="12"/>
      <c r="IF66" s="12"/>
      <c r="IG66" s="12"/>
      <c r="IH66" s="12"/>
      <c r="II66" s="12"/>
      <c r="IJ66" s="12"/>
      <c r="IK66" s="12"/>
      <c r="IL66" s="12"/>
      <c r="IM66" s="12"/>
      <c r="IN66" s="12"/>
      <c r="IO66" s="12"/>
      <c r="IP66" s="12"/>
      <c r="IQ66" s="12"/>
      <c r="IR66" s="12"/>
      <c r="IS66" s="12"/>
      <c r="IT66" s="12"/>
      <c r="IU66" s="12"/>
      <c r="IV66" s="12"/>
    </row>
    <row r="67" spans="1:256" x14ac:dyDescent="0.25">
      <c r="A67" s="94">
        <v>15</v>
      </c>
      <c r="B67" s="136" t="s">
        <v>391</v>
      </c>
      <c r="C67" s="94" t="s">
        <v>389</v>
      </c>
      <c r="D67" s="94">
        <v>1</v>
      </c>
      <c r="E67" s="112"/>
      <c r="F67" s="112"/>
      <c r="G67" s="112"/>
      <c r="H67" s="59"/>
      <c r="I67" s="112"/>
      <c r="J67" s="112"/>
      <c r="K67" s="112"/>
      <c r="L67" s="112"/>
      <c r="M67" s="112"/>
      <c r="N67" s="112"/>
      <c r="O67" s="112"/>
      <c r="P67" s="1"/>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c r="HR67" s="12"/>
      <c r="HS67" s="12"/>
      <c r="HT67" s="12"/>
      <c r="HU67" s="12"/>
      <c r="HV67" s="12"/>
      <c r="HW67" s="12"/>
      <c r="HX67" s="12"/>
      <c r="HY67" s="12"/>
      <c r="HZ67" s="12"/>
      <c r="IA67" s="12"/>
      <c r="IB67" s="12"/>
      <c r="IC67" s="12"/>
      <c r="ID67" s="12"/>
      <c r="IE67" s="12"/>
      <c r="IF67" s="12"/>
      <c r="IG67" s="12"/>
      <c r="IH67" s="12"/>
      <c r="II67" s="12"/>
      <c r="IJ67" s="12"/>
      <c r="IK67" s="12"/>
      <c r="IL67" s="12"/>
      <c r="IM67" s="12"/>
      <c r="IN67" s="12"/>
      <c r="IO67" s="12"/>
      <c r="IP67" s="12"/>
      <c r="IQ67" s="12"/>
      <c r="IR67" s="12"/>
      <c r="IS67" s="12"/>
      <c r="IT67" s="12"/>
      <c r="IU67" s="12"/>
      <c r="IV67" s="12"/>
    </row>
    <row r="68" spans="1:256" x14ac:dyDescent="0.25">
      <c r="A68" s="94">
        <v>16</v>
      </c>
      <c r="B68" s="136" t="s">
        <v>392</v>
      </c>
      <c r="C68" s="94" t="s">
        <v>350</v>
      </c>
      <c r="D68" s="94">
        <v>1</v>
      </c>
      <c r="E68" s="112"/>
      <c r="F68" s="112"/>
      <c r="G68" s="112"/>
      <c r="H68" s="59"/>
      <c r="I68" s="112"/>
      <c r="J68" s="112"/>
      <c r="K68" s="112"/>
      <c r="L68" s="112"/>
      <c r="M68" s="112"/>
      <c r="N68" s="112"/>
      <c r="O68" s="112"/>
      <c r="P68" s="1"/>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c r="HC68" s="12"/>
      <c r="HD68" s="12"/>
      <c r="HE68" s="12"/>
      <c r="HF68" s="12"/>
      <c r="HG68" s="12"/>
      <c r="HH68" s="12"/>
      <c r="HI68" s="12"/>
      <c r="HJ68" s="12"/>
      <c r="HK68" s="12"/>
      <c r="HL68" s="12"/>
      <c r="HM68" s="12"/>
      <c r="HN68" s="12"/>
      <c r="HO68" s="12"/>
      <c r="HP68" s="12"/>
      <c r="HQ68" s="12"/>
      <c r="HR68" s="12"/>
      <c r="HS68" s="12"/>
      <c r="HT68" s="12"/>
      <c r="HU68" s="12"/>
      <c r="HV68" s="12"/>
      <c r="HW68" s="12"/>
      <c r="HX68" s="12"/>
      <c r="HY68" s="12"/>
      <c r="HZ68" s="12"/>
      <c r="IA68" s="12"/>
      <c r="IB68" s="12"/>
      <c r="IC68" s="12"/>
      <c r="ID68" s="12"/>
      <c r="IE68" s="12"/>
      <c r="IF68" s="12"/>
      <c r="IG68" s="12"/>
      <c r="IH68" s="12"/>
      <c r="II68" s="12"/>
      <c r="IJ68" s="12"/>
      <c r="IK68" s="12"/>
      <c r="IL68" s="12"/>
      <c r="IM68" s="12"/>
      <c r="IN68" s="12"/>
      <c r="IO68" s="12"/>
      <c r="IP68" s="12"/>
      <c r="IQ68" s="12"/>
      <c r="IR68" s="12"/>
      <c r="IS68" s="12"/>
      <c r="IT68" s="12"/>
      <c r="IU68" s="12"/>
      <c r="IV68" s="12"/>
    </row>
    <row r="69" spans="1:256" ht="20.25" customHeight="1" x14ac:dyDescent="0.25">
      <c r="A69" s="59"/>
      <c r="B69" s="59"/>
      <c r="C69" s="59"/>
      <c r="D69" s="59"/>
      <c r="E69" s="59"/>
      <c r="F69" s="59"/>
      <c r="G69" s="59"/>
      <c r="H69" s="59"/>
      <c r="I69" s="59"/>
      <c r="J69" s="59"/>
      <c r="K69" s="59"/>
      <c r="L69" s="59"/>
      <c r="M69" s="59"/>
      <c r="N69" s="59"/>
      <c r="O69" s="59"/>
      <c r="P69" s="1"/>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c r="HR69" s="12"/>
      <c r="HS69" s="12"/>
      <c r="HT69" s="12"/>
      <c r="HU69" s="12"/>
      <c r="HV69" s="12"/>
      <c r="HW69" s="12"/>
      <c r="HX69" s="12"/>
      <c r="HY69" s="12"/>
      <c r="HZ69" s="12"/>
      <c r="IA69" s="12"/>
      <c r="IB69" s="12"/>
      <c r="IC69" s="12"/>
      <c r="ID69" s="12"/>
      <c r="IE69" s="12"/>
      <c r="IF69" s="12"/>
      <c r="IG69" s="12"/>
      <c r="IH69" s="12"/>
      <c r="II69" s="12"/>
      <c r="IJ69" s="12"/>
      <c r="IK69" s="12"/>
      <c r="IL69" s="12"/>
      <c r="IM69" s="12"/>
      <c r="IN69" s="12"/>
      <c r="IO69" s="12"/>
      <c r="IP69" s="12"/>
      <c r="IQ69" s="12"/>
      <c r="IR69" s="12"/>
      <c r="IS69" s="12"/>
      <c r="IT69" s="12"/>
      <c r="IU69" s="12"/>
      <c r="IV69" s="12"/>
    </row>
    <row r="70" spans="1:256" ht="13.15" customHeight="1" x14ac:dyDescent="0.25">
      <c r="A70" s="59"/>
      <c r="B70" s="203" t="s">
        <v>152</v>
      </c>
      <c r="C70" s="203"/>
      <c r="D70" s="203"/>
      <c r="E70" s="203"/>
      <c r="F70" s="203"/>
      <c r="G70" s="203"/>
      <c r="H70" s="203"/>
      <c r="I70" s="203"/>
      <c r="J70" s="203"/>
      <c r="K70" s="115"/>
      <c r="L70" s="115"/>
      <c r="M70" s="115"/>
      <c r="N70" s="115"/>
      <c r="O70" s="115"/>
      <c r="P70" s="1"/>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c r="HC70" s="12"/>
      <c r="HD70" s="12"/>
      <c r="HE70" s="12"/>
      <c r="HF70" s="12"/>
      <c r="HG70" s="12"/>
      <c r="HH70" s="12"/>
      <c r="HI70" s="12"/>
      <c r="HJ70" s="12"/>
      <c r="HK70" s="12"/>
      <c r="HL70" s="12"/>
      <c r="HM70" s="12"/>
      <c r="HN70" s="12"/>
      <c r="HO70" s="12"/>
      <c r="HP70" s="12"/>
      <c r="HQ70" s="12"/>
      <c r="HR70" s="12"/>
      <c r="HS70" s="12"/>
      <c r="HT70" s="12"/>
      <c r="HU70" s="12"/>
      <c r="HV70" s="12"/>
      <c r="HW70" s="12"/>
      <c r="HX70" s="12"/>
      <c r="HY70" s="12"/>
      <c r="HZ70" s="12"/>
      <c r="IA70" s="12"/>
      <c r="IB70" s="12"/>
      <c r="IC70" s="12"/>
      <c r="ID70" s="12"/>
      <c r="IE70" s="12"/>
      <c r="IF70" s="12"/>
      <c r="IG70" s="12"/>
      <c r="IH70" s="12"/>
      <c r="II70" s="12"/>
      <c r="IJ70" s="12"/>
      <c r="IK70" s="12"/>
      <c r="IL70" s="12"/>
      <c r="IM70" s="12"/>
      <c r="IN70" s="12"/>
      <c r="IO70" s="12"/>
      <c r="IP70" s="12"/>
      <c r="IQ70" s="12"/>
      <c r="IR70" s="12"/>
      <c r="IS70" s="12"/>
      <c r="IT70" s="12"/>
      <c r="IU70" s="12"/>
      <c r="IV70" s="12"/>
    </row>
    <row r="71" spans="1:256" ht="20.25" customHeight="1" x14ac:dyDescent="0.25">
      <c r="A71" s="1"/>
      <c r="B71" s="1"/>
      <c r="C71" s="1"/>
      <c r="D71" s="1"/>
      <c r="E71" s="1"/>
      <c r="F71" s="1"/>
      <c r="G71" s="1"/>
      <c r="H71" s="1"/>
      <c r="I71" s="1"/>
      <c r="J71" s="1"/>
      <c r="K71" s="1"/>
      <c r="L71" s="1"/>
      <c r="M71" s="1"/>
      <c r="N71" s="1"/>
      <c r="O71" s="1"/>
      <c r="P71" s="1"/>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c r="HC71" s="12"/>
      <c r="HD71" s="12"/>
      <c r="HE71" s="12"/>
      <c r="HF71" s="12"/>
      <c r="HG71" s="12"/>
      <c r="HH71" s="12"/>
      <c r="HI71" s="12"/>
      <c r="HJ71" s="12"/>
      <c r="HK71" s="12"/>
      <c r="HL71" s="12"/>
      <c r="HM71" s="12"/>
      <c r="HN71" s="12"/>
      <c r="HO71" s="12"/>
      <c r="HP71" s="12"/>
      <c r="HQ71" s="12"/>
      <c r="HR71" s="12"/>
      <c r="HS71" s="12"/>
      <c r="HT71" s="12"/>
      <c r="HU71" s="12"/>
      <c r="HV71" s="12"/>
      <c r="HW71" s="12"/>
      <c r="HX71" s="12"/>
      <c r="HY71" s="12"/>
      <c r="HZ71" s="12"/>
      <c r="IA71" s="12"/>
      <c r="IB71" s="12"/>
      <c r="IC71" s="12"/>
      <c r="ID71" s="12"/>
      <c r="IE71" s="12"/>
      <c r="IF71" s="12"/>
      <c r="IG71" s="12"/>
      <c r="IH71" s="12"/>
      <c r="II71" s="12"/>
      <c r="IJ71" s="12"/>
      <c r="IK71" s="12"/>
      <c r="IL71" s="12"/>
      <c r="IM71" s="12"/>
      <c r="IN71" s="12"/>
      <c r="IO71" s="12"/>
      <c r="IP71" s="12"/>
      <c r="IQ71" s="12"/>
      <c r="IR71" s="12"/>
      <c r="IS71" s="12"/>
      <c r="IT71" s="12"/>
      <c r="IU71" s="12"/>
      <c r="IV71" s="12"/>
    </row>
    <row r="72" spans="1:256" x14ac:dyDescent="0.25">
      <c r="A72" s="8"/>
      <c r="B72" s="168"/>
      <c r="C72" s="168"/>
      <c r="D72" s="168"/>
      <c r="E72" s="168"/>
      <c r="F72" s="168"/>
      <c r="G72" s="168"/>
      <c r="H72" s="168"/>
      <c r="I72" s="168"/>
      <c r="J72" s="168"/>
      <c r="K72" s="1"/>
      <c r="L72" s="160"/>
      <c r="M72" s="160"/>
      <c r="N72" s="160"/>
      <c r="O72" s="160"/>
      <c r="P72" s="160"/>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c r="HC72" s="12"/>
      <c r="HD72" s="12"/>
      <c r="HE72" s="12"/>
      <c r="HF72" s="12"/>
      <c r="HG72" s="12"/>
      <c r="HH72" s="12"/>
      <c r="HI72" s="12"/>
      <c r="HJ72" s="12"/>
      <c r="HK72" s="12"/>
      <c r="HL72" s="12"/>
      <c r="HM72" s="12"/>
      <c r="HN72" s="12"/>
      <c r="HO72" s="12"/>
      <c r="HP72" s="12"/>
      <c r="HQ72" s="12"/>
      <c r="HR72" s="12"/>
      <c r="HS72" s="12"/>
      <c r="HT72" s="12"/>
      <c r="HU72" s="12"/>
      <c r="HV72" s="12"/>
      <c r="HW72" s="12"/>
      <c r="HX72" s="12"/>
      <c r="HY72" s="12"/>
      <c r="HZ72" s="12"/>
      <c r="IA72" s="12"/>
      <c r="IB72" s="12"/>
      <c r="IC72" s="12"/>
      <c r="ID72" s="12"/>
      <c r="IE72" s="12"/>
      <c r="IF72" s="12"/>
      <c r="IG72" s="12"/>
      <c r="IH72" s="12"/>
      <c r="II72" s="12"/>
      <c r="IJ72" s="12"/>
      <c r="IK72" s="12"/>
      <c r="IL72" s="12"/>
      <c r="IM72" s="12"/>
      <c r="IN72" s="12"/>
      <c r="IO72" s="12"/>
      <c r="IP72" s="12"/>
      <c r="IQ72" s="12"/>
      <c r="IR72" s="12"/>
      <c r="IS72" s="12"/>
      <c r="IT72" s="12"/>
      <c r="IU72" s="12"/>
      <c r="IV72" s="12"/>
    </row>
    <row r="73" spans="1:256" x14ac:dyDescent="0.25">
      <c r="A73" s="1"/>
      <c r="B73" s="202"/>
      <c r="C73" s="202"/>
      <c r="D73" s="202"/>
      <c r="E73" s="202"/>
      <c r="F73" s="202"/>
      <c r="G73" s="202"/>
      <c r="H73" s="202"/>
      <c r="I73" s="202"/>
      <c r="J73" s="202"/>
      <c r="K73" s="1"/>
      <c r="L73" s="1"/>
      <c r="M73" s="1"/>
      <c r="N73" s="1"/>
      <c r="O73" s="1"/>
      <c r="P73" s="1"/>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c r="HC73" s="12"/>
      <c r="HD73" s="12"/>
      <c r="HE73" s="12"/>
      <c r="HF73" s="12"/>
      <c r="HG73" s="12"/>
      <c r="HH73" s="12"/>
      <c r="HI73" s="12"/>
      <c r="HJ73" s="12"/>
      <c r="HK73" s="12"/>
      <c r="HL73" s="12"/>
      <c r="HM73" s="12"/>
      <c r="HN73" s="12"/>
      <c r="HO73" s="12"/>
      <c r="HP73" s="12"/>
      <c r="HQ73" s="12"/>
      <c r="HR73" s="12"/>
      <c r="HS73" s="12"/>
      <c r="HT73" s="12"/>
      <c r="HU73" s="12"/>
      <c r="HV73" s="12"/>
      <c r="HW73" s="12"/>
      <c r="HX73" s="12"/>
      <c r="HY73" s="12"/>
      <c r="HZ73" s="12"/>
      <c r="IA73" s="12"/>
      <c r="IB73" s="12"/>
      <c r="IC73" s="12"/>
      <c r="ID73" s="12"/>
      <c r="IE73" s="12"/>
      <c r="IF73" s="12"/>
      <c r="IG73" s="12"/>
      <c r="IH73" s="12"/>
      <c r="II73" s="12"/>
      <c r="IJ73" s="12"/>
      <c r="IK73" s="12"/>
      <c r="IL73" s="12"/>
      <c r="IM73" s="12"/>
      <c r="IN73" s="12"/>
      <c r="IO73" s="12"/>
      <c r="IP73" s="12"/>
      <c r="IQ73" s="12"/>
      <c r="IR73" s="12"/>
      <c r="IS73" s="12"/>
      <c r="IT73" s="12"/>
      <c r="IU73" s="12"/>
      <c r="IV73" s="12"/>
    </row>
    <row r="74" spans="1:256" x14ac:dyDescent="0.25">
      <c r="A74" s="1"/>
      <c r="B74" s="52"/>
      <c r="C74" s="52"/>
      <c r="D74" s="52"/>
      <c r="E74" s="52"/>
      <c r="F74" s="52"/>
      <c r="G74" s="52"/>
      <c r="H74" s="52"/>
      <c r="I74" s="52"/>
      <c r="J74" s="52"/>
      <c r="K74" s="1"/>
      <c r="L74" s="1"/>
      <c r="M74" s="1"/>
      <c r="N74" s="1"/>
      <c r="O74" s="1"/>
      <c r="P74" s="1"/>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c r="HC74" s="12"/>
      <c r="HD74" s="12"/>
      <c r="HE74" s="12"/>
      <c r="HF74" s="12"/>
      <c r="HG74" s="12"/>
      <c r="HH74" s="12"/>
      <c r="HI74" s="12"/>
      <c r="HJ74" s="12"/>
      <c r="HK74" s="12"/>
      <c r="HL74" s="12"/>
      <c r="HM74" s="12"/>
      <c r="HN74" s="12"/>
      <c r="HO74" s="12"/>
      <c r="HP74" s="12"/>
      <c r="HQ74" s="12"/>
      <c r="HR74" s="12"/>
      <c r="HS74" s="12"/>
      <c r="HT74" s="12"/>
      <c r="HU74" s="12"/>
      <c r="HV74" s="12"/>
      <c r="HW74" s="12"/>
      <c r="HX74" s="12"/>
      <c r="HY74" s="12"/>
      <c r="HZ74" s="12"/>
      <c r="IA74" s="12"/>
      <c r="IB74" s="12"/>
      <c r="IC74" s="12"/>
      <c r="ID74" s="12"/>
      <c r="IE74" s="12"/>
      <c r="IF74" s="12"/>
      <c r="IG74" s="12"/>
      <c r="IH74" s="12"/>
      <c r="II74" s="12"/>
      <c r="IJ74" s="12"/>
      <c r="IK74" s="12"/>
      <c r="IL74" s="12"/>
      <c r="IM74" s="12"/>
      <c r="IN74" s="12"/>
      <c r="IO74" s="12"/>
      <c r="IP74" s="12"/>
      <c r="IQ74" s="12"/>
      <c r="IR74" s="12"/>
      <c r="IS74" s="12"/>
      <c r="IT74" s="12"/>
      <c r="IU74" s="12"/>
      <c r="IV74" s="12"/>
    </row>
    <row r="75" spans="1:256" x14ac:dyDescent="0.25">
      <c r="A75" s="8"/>
      <c r="B75" s="168"/>
      <c r="C75" s="168"/>
      <c r="D75" s="168"/>
      <c r="E75" s="168"/>
      <c r="F75" s="168"/>
      <c r="G75" s="168"/>
      <c r="H75" s="168"/>
      <c r="I75" s="168"/>
      <c r="J75" s="168"/>
      <c r="K75" s="1"/>
      <c r="L75" s="1"/>
      <c r="M75" s="1"/>
      <c r="N75" s="1"/>
      <c r="O75" s="1"/>
      <c r="P75" s="1"/>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c r="HC75" s="12"/>
      <c r="HD75" s="12"/>
      <c r="HE75" s="12"/>
      <c r="HF75" s="12"/>
      <c r="HG75" s="12"/>
      <c r="HH75" s="12"/>
      <c r="HI75" s="12"/>
      <c r="HJ75" s="12"/>
      <c r="HK75" s="12"/>
      <c r="HL75" s="12"/>
      <c r="HM75" s="12"/>
      <c r="HN75" s="12"/>
      <c r="HO75" s="12"/>
      <c r="HP75" s="12"/>
      <c r="HQ75" s="12"/>
      <c r="HR75" s="12"/>
      <c r="HS75" s="12"/>
      <c r="HT75" s="12"/>
      <c r="HU75" s="12"/>
      <c r="HV75" s="12"/>
      <c r="HW75" s="12"/>
      <c r="HX75" s="12"/>
      <c r="HY75" s="12"/>
      <c r="HZ75" s="12"/>
      <c r="IA75" s="12"/>
      <c r="IB75" s="12"/>
      <c r="IC75" s="12"/>
      <c r="ID75" s="12"/>
      <c r="IE75" s="12"/>
      <c r="IF75" s="12"/>
      <c r="IG75" s="12"/>
      <c r="IH75" s="12"/>
      <c r="II75" s="12"/>
      <c r="IJ75" s="12"/>
      <c r="IK75" s="12"/>
      <c r="IL75" s="12"/>
      <c r="IM75" s="12"/>
      <c r="IN75" s="12"/>
      <c r="IO75" s="12"/>
      <c r="IP75" s="12"/>
      <c r="IQ75" s="12"/>
      <c r="IR75" s="12"/>
      <c r="IS75" s="12"/>
      <c r="IT75" s="12"/>
      <c r="IU75" s="12"/>
      <c r="IV75" s="12"/>
    </row>
    <row r="76" spans="1:256" x14ac:dyDescent="0.25">
      <c r="A76" s="1"/>
      <c r="B76" s="202"/>
      <c r="C76" s="202"/>
      <c r="D76" s="202"/>
      <c r="E76" s="202"/>
      <c r="F76" s="202"/>
      <c r="G76" s="202"/>
      <c r="H76" s="202"/>
      <c r="I76" s="202"/>
      <c r="J76" s="202"/>
      <c r="K76" s="1"/>
      <c r="L76" s="1"/>
      <c r="M76" s="1"/>
      <c r="N76" s="1"/>
      <c r="O76" s="1"/>
      <c r="P76" s="1"/>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c r="HC76" s="12"/>
      <c r="HD76" s="12"/>
      <c r="HE76" s="12"/>
      <c r="HF76" s="12"/>
      <c r="HG76" s="12"/>
      <c r="HH76" s="12"/>
      <c r="HI76" s="12"/>
      <c r="HJ76" s="12"/>
      <c r="HK76" s="12"/>
      <c r="HL76" s="12"/>
      <c r="HM76" s="12"/>
      <c r="HN76" s="12"/>
      <c r="HO76" s="12"/>
      <c r="HP76" s="12"/>
      <c r="HQ76" s="12"/>
      <c r="HR76" s="12"/>
      <c r="HS76" s="12"/>
      <c r="HT76" s="12"/>
      <c r="HU76" s="12"/>
      <c r="HV76" s="12"/>
      <c r="HW76" s="12"/>
      <c r="HX76" s="12"/>
      <c r="HY76" s="12"/>
      <c r="HZ76" s="12"/>
      <c r="IA76" s="12"/>
      <c r="IB76" s="12"/>
      <c r="IC76" s="12"/>
      <c r="ID76" s="12"/>
      <c r="IE76" s="12"/>
      <c r="IF76" s="12"/>
      <c r="IG76" s="12"/>
      <c r="IH76" s="12"/>
      <c r="II76" s="12"/>
      <c r="IJ76" s="12"/>
      <c r="IK76" s="12"/>
      <c r="IL76" s="12"/>
      <c r="IM76" s="12"/>
      <c r="IN76" s="12"/>
      <c r="IO76" s="12"/>
      <c r="IP76" s="12"/>
      <c r="IQ76" s="12"/>
      <c r="IR76" s="12"/>
      <c r="IS76" s="12"/>
      <c r="IT76" s="12"/>
      <c r="IU76" s="12"/>
      <c r="IV76" s="12"/>
    </row>
  </sheetData>
  <mergeCells count="22">
    <mergeCell ref="B76:J76"/>
    <mergeCell ref="B70:J70"/>
    <mergeCell ref="B72:J72"/>
    <mergeCell ref="L72:P72"/>
    <mergeCell ref="B73:J73"/>
    <mergeCell ref="B75:J75"/>
    <mergeCell ref="M12:P12"/>
    <mergeCell ref="A13:A14"/>
    <mergeCell ref="B13:B14"/>
    <mergeCell ref="C13:C14"/>
    <mergeCell ref="D13:D14"/>
    <mergeCell ref="E13:J13"/>
    <mergeCell ref="K13:O13"/>
    <mergeCell ref="A10:B10"/>
    <mergeCell ref="C10:O10"/>
    <mergeCell ref="A11:B11"/>
    <mergeCell ref="C11:O11"/>
    <mergeCell ref="A2:O2"/>
    <mergeCell ref="A4:O4"/>
    <mergeCell ref="A5:P5"/>
    <mergeCell ref="A7:B7"/>
    <mergeCell ref="C7:O7"/>
  </mergeCells>
  <pageMargins left="0.25" right="0.25" top="0.75" bottom="0.75" header="0.3" footer="0.3"/>
  <pageSetup paperSize="9" scale="90" orientation="landscape" verticalDpi="4294967295" r:id="rId1"/>
  <headerFooter>
    <oddHeader>&amp;C&amp;"Arial,Regular"&amp;10&amp;A</oddHeader>
    <oddFooter>&amp;C&amp;"Arial,Regular"&amp;10Page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3"/>
  <sheetViews>
    <sheetView zoomScaleNormal="100" zoomScalePageLayoutView="60" workbookViewId="0">
      <selection activeCell="A6" sqref="A6"/>
    </sheetView>
  </sheetViews>
  <sheetFormatPr defaultRowHeight="15" x14ac:dyDescent="0.25"/>
  <cols>
    <col min="1" max="1" width="5.140625"/>
    <col min="2" max="2" width="43.140625"/>
    <col min="3" max="3" width="9.7109375"/>
    <col min="4" max="4" width="8.42578125"/>
    <col min="5" max="5" width="7.7109375"/>
    <col min="6" max="6" width="11.42578125"/>
    <col min="7" max="7" width="7.85546875"/>
    <col min="8" max="9" width="9.28515625"/>
    <col min="10" max="10" width="8.42578125"/>
    <col min="11" max="11" width="10.140625"/>
    <col min="12" max="12" width="8.5703125"/>
    <col min="13" max="13" width="10.5703125"/>
    <col min="14" max="14" width="8.7109375"/>
    <col min="15" max="15" width="12.42578125"/>
    <col min="16" max="16" width="1.7109375"/>
    <col min="17" max="255" width="10.140625"/>
    <col min="256" max="1025" width="11.5703125"/>
  </cols>
  <sheetData>
    <row r="1" spans="1:256" ht="13.5" customHeight="1" x14ac:dyDescent="0.25">
      <c r="A1" s="162" t="s">
        <v>393</v>
      </c>
      <c r="B1" s="162"/>
      <c r="C1" s="162"/>
      <c r="D1" s="162"/>
      <c r="E1" s="162"/>
      <c r="F1" s="162"/>
      <c r="G1" s="162"/>
      <c r="H1" s="162"/>
      <c r="I1" s="162"/>
      <c r="J1" s="162"/>
      <c r="K1" s="162"/>
      <c r="L1" s="162"/>
      <c r="M1" s="162"/>
      <c r="N1" s="162"/>
      <c r="O1" s="16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row>
    <row r="2" spans="1:256" x14ac:dyDescent="0.25">
      <c r="A2" s="190" t="s">
        <v>399</v>
      </c>
      <c r="B2" s="190"/>
      <c r="C2" s="190"/>
      <c r="D2" s="190"/>
      <c r="E2" s="190"/>
      <c r="F2" s="190"/>
      <c r="G2" s="190"/>
      <c r="H2" s="190"/>
      <c r="I2" s="190"/>
      <c r="J2" s="190"/>
      <c r="K2" s="190"/>
      <c r="L2" s="190"/>
      <c r="M2" s="190"/>
      <c r="N2" s="190"/>
      <c r="O2" s="19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row>
    <row r="3" spans="1:256" x14ac:dyDescent="0.25">
      <c r="A3" s="191" t="s">
        <v>52</v>
      </c>
      <c r="B3" s="191"/>
      <c r="C3" s="191"/>
      <c r="D3" s="191"/>
      <c r="E3" s="191"/>
      <c r="F3" s="191"/>
      <c r="G3" s="191"/>
      <c r="H3" s="191"/>
      <c r="I3" s="191"/>
      <c r="J3" s="191"/>
      <c r="K3" s="191"/>
      <c r="L3" s="191"/>
      <c r="M3" s="191"/>
      <c r="N3" s="191"/>
      <c r="O3" s="191"/>
      <c r="P3" s="191"/>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row>
    <row r="4" spans="1:256" ht="12.6" customHeight="1" x14ac:dyDescent="0.25">
      <c r="A4" s="160" t="s">
        <v>1</v>
      </c>
      <c r="B4" s="160"/>
      <c r="C4" s="192" t="str">
        <f>Koptame!C9</f>
        <v>Lietošanas mērķa maiņa telpu grupai ar pārbūvi un teritorijas labiekārtojumu</v>
      </c>
      <c r="D4" s="192"/>
      <c r="E4" s="192"/>
      <c r="F4" s="192"/>
      <c r="G4" s="192"/>
      <c r="H4" s="192"/>
      <c r="I4" s="192"/>
      <c r="J4" s="192"/>
      <c r="K4" s="192"/>
      <c r="L4" s="192"/>
      <c r="M4" s="192"/>
      <c r="N4" s="192"/>
      <c r="O4" s="19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row>
    <row r="5" spans="1:256" ht="12.6" customHeight="1" x14ac:dyDescent="0.25">
      <c r="A5" s="1"/>
      <c r="B5" s="1"/>
      <c r="C5" s="11" t="s">
        <v>487</v>
      </c>
      <c r="D5" s="11"/>
      <c r="E5" s="11"/>
      <c r="F5" s="11"/>
      <c r="G5" s="11"/>
      <c r="H5" s="11"/>
      <c r="I5" s="11"/>
      <c r="J5" s="11"/>
      <c r="K5" s="11"/>
      <c r="L5" s="11"/>
      <c r="M5" s="11"/>
      <c r="N5" s="11"/>
      <c r="O5" s="11"/>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row>
    <row r="6" spans="1:256" ht="12.6" customHeight="1" x14ac:dyDescent="0.25">
      <c r="A6" s="1"/>
      <c r="B6" s="1"/>
      <c r="C6" s="11" t="s">
        <v>25</v>
      </c>
      <c r="D6" s="11"/>
      <c r="E6" s="11"/>
      <c r="F6" s="11"/>
      <c r="G6" s="11"/>
      <c r="H6" s="11"/>
      <c r="I6" s="11"/>
      <c r="J6" s="11"/>
      <c r="K6" s="11"/>
      <c r="L6" s="11"/>
      <c r="M6" s="11"/>
      <c r="N6" s="11"/>
      <c r="O6" s="11"/>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row>
    <row r="7" spans="1:256" ht="12.6" customHeight="1" x14ac:dyDescent="0.25">
      <c r="A7" s="160" t="s">
        <v>2</v>
      </c>
      <c r="B7" s="160"/>
      <c r="C7" s="161" t="s">
        <v>3</v>
      </c>
      <c r="D7" s="161"/>
      <c r="E7" s="161"/>
      <c r="F7" s="161"/>
      <c r="G7" s="161"/>
      <c r="H7" s="161"/>
      <c r="I7" s="161"/>
      <c r="J7" s="161"/>
      <c r="K7" s="161"/>
      <c r="L7" s="161"/>
      <c r="M7" s="161"/>
      <c r="N7" s="161"/>
      <c r="O7" s="161"/>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row>
    <row r="8" spans="1:256" ht="12.6" customHeight="1" x14ac:dyDescent="0.25">
      <c r="A8" s="160" t="s">
        <v>4</v>
      </c>
      <c r="B8" s="160"/>
      <c r="C8" s="161" t="str">
        <f>Vent!C11</f>
        <v>Puikule ,Brīvzemnieku pagasts, Alojas novads</v>
      </c>
      <c r="D8" s="161"/>
      <c r="E8" s="161"/>
      <c r="F8" s="161"/>
      <c r="G8" s="161"/>
      <c r="H8" s="161"/>
      <c r="I8" s="161"/>
      <c r="J8" s="161"/>
      <c r="K8" s="161"/>
      <c r="L8" s="161"/>
      <c r="M8" s="161"/>
      <c r="N8" s="161"/>
      <c r="O8" s="161"/>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row>
    <row r="9" spans="1:256" ht="12.6" customHeight="1" x14ac:dyDescent="0.25">
      <c r="A9" s="1"/>
      <c r="B9" s="1"/>
      <c r="C9" s="7"/>
      <c r="D9" s="1"/>
      <c r="E9" s="1"/>
      <c r="F9" s="1"/>
      <c r="G9" s="1"/>
      <c r="H9" s="1"/>
      <c r="I9" s="1"/>
      <c r="J9" s="1"/>
      <c r="K9" s="160"/>
      <c r="L9" s="160"/>
      <c r="M9" s="160"/>
      <c r="N9" s="160"/>
      <c r="O9" s="1"/>
      <c r="P9" s="1"/>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row>
    <row r="10" spans="1:256" ht="13.5" customHeight="1" x14ac:dyDescent="0.25">
      <c r="A10" s="193" t="s">
        <v>53</v>
      </c>
      <c r="B10" s="194" t="s">
        <v>54</v>
      </c>
      <c r="C10" s="194" t="s">
        <v>55</v>
      </c>
      <c r="D10" s="194" t="s">
        <v>56</v>
      </c>
      <c r="E10" s="195" t="s">
        <v>57</v>
      </c>
      <c r="F10" s="195"/>
      <c r="G10" s="195"/>
      <c r="H10" s="195"/>
      <c r="I10" s="195"/>
      <c r="J10" s="195"/>
      <c r="K10" s="195" t="s">
        <v>58</v>
      </c>
      <c r="L10" s="195"/>
      <c r="M10" s="195"/>
      <c r="N10" s="195"/>
      <c r="O10" s="195"/>
      <c r="P10" s="1"/>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row>
    <row r="11" spans="1:256" ht="78" customHeight="1" x14ac:dyDescent="0.25">
      <c r="A11" s="193"/>
      <c r="B11" s="194"/>
      <c r="C11" s="194"/>
      <c r="D11" s="194"/>
      <c r="E11" s="31" t="s">
        <v>59</v>
      </c>
      <c r="F11" s="31" t="s">
        <v>60</v>
      </c>
      <c r="G11" s="31" t="s">
        <v>61</v>
      </c>
      <c r="H11" s="31" t="s">
        <v>35</v>
      </c>
      <c r="I11" s="31" t="s">
        <v>36</v>
      </c>
      <c r="J11" s="31" t="s">
        <v>23</v>
      </c>
      <c r="K11" s="31" t="s">
        <v>62</v>
      </c>
      <c r="L11" s="31" t="s">
        <v>34</v>
      </c>
      <c r="M11" s="31" t="s">
        <v>35</v>
      </c>
      <c r="N11" s="31" t="s">
        <v>63</v>
      </c>
      <c r="O11" s="32" t="s">
        <v>64</v>
      </c>
      <c r="P11" s="1"/>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row>
    <row r="12" spans="1:256" ht="12.6" customHeight="1" thickBot="1" x14ac:dyDescent="0.3">
      <c r="A12" s="33">
        <v>1</v>
      </c>
      <c r="B12" s="34">
        <v>2</v>
      </c>
      <c r="C12" s="34">
        <v>3</v>
      </c>
      <c r="D12" s="34">
        <v>4</v>
      </c>
      <c r="E12" s="34">
        <v>5</v>
      </c>
      <c r="F12" s="34">
        <v>6</v>
      </c>
      <c r="G12" s="34">
        <v>7</v>
      </c>
      <c r="H12" s="34">
        <v>8</v>
      </c>
      <c r="I12" s="34">
        <v>9</v>
      </c>
      <c r="J12" s="34">
        <v>10</v>
      </c>
      <c r="K12" s="34">
        <v>11</v>
      </c>
      <c r="L12" s="34">
        <v>12</v>
      </c>
      <c r="M12" s="34">
        <v>13</v>
      </c>
      <c r="N12" s="34">
        <v>14</v>
      </c>
      <c r="O12" s="34">
        <v>15</v>
      </c>
      <c r="P12" s="1"/>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row>
    <row r="13" spans="1:256" ht="27" customHeight="1" x14ac:dyDescent="0.25">
      <c r="A13" s="116">
        <v>1</v>
      </c>
      <c r="B13" s="137" t="s">
        <v>400</v>
      </c>
      <c r="C13" s="116" t="s">
        <v>350</v>
      </c>
      <c r="D13" s="138">
        <v>1</v>
      </c>
      <c r="E13" s="139"/>
      <c r="F13" s="139"/>
      <c r="G13" s="139"/>
      <c r="H13" s="139"/>
      <c r="I13" s="139"/>
      <c r="J13" s="139"/>
      <c r="K13" s="139"/>
      <c r="L13" s="139"/>
      <c r="M13" s="139"/>
      <c r="N13" s="139"/>
      <c r="O13" s="139"/>
      <c r="P13" s="1"/>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row>
    <row r="14" spans="1:256" x14ac:dyDescent="0.25">
      <c r="A14" s="94">
        <v>2</v>
      </c>
      <c r="B14" s="114" t="s">
        <v>401</v>
      </c>
      <c r="C14" s="94" t="s">
        <v>350</v>
      </c>
      <c r="D14" s="85">
        <v>9</v>
      </c>
      <c r="E14" s="140"/>
      <c r="F14" s="76"/>
      <c r="G14" s="76"/>
      <c r="H14" s="140"/>
      <c r="I14" s="140"/>
      <c r="J14" s="140"/>
      <c r="K14" s="83"/>
      <c r="L14" s="83"/>
      <c r="M14" s="83"/>
      <c r="N14" s="83"/>
      <c r="O14" s="83"/>
      <c r="P14" s="1"/>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row>
    <row r="15" spans="1:256" x14ac:dyDescent="0.25">
      <c r="A15" s="94">
        <v>3</v>
      </c>
      <c r="B15" s="114" t="s">
        <v>402</v>
      </c>
      <c r="C15" s="94" t="s">
        <v>109</v>
      </c>
      <c r="D15" s="85">
        <v>160</v>
      </c>
      <c r="E15" s="83"/>
      <c r="F15" s="83"/>
      <c r="G15" s="83"/>
      <c r="H15" s="83"/>
      <c r="I15" s="83"/>
      <c r="J15" s="83"/>
      <c r="K15" s="83"/>
      <c r="L15" s="83"/>
      <c r="M15" s="83"/>
      <c r="N15" s="83"/>
      <c r="O15" s="83"/>
      <c r="P15" s="1"/>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row>
    <row r="16" spans="1:256" x14ac:dyDescent="0.25">
      <c r="A16" s="94">
        <v>4</v>
      </c>
      <c r="B16" s="141" t="s">
        <v>403</v>
      </c>
      <c r="C16" s="94" t="s">
        <v>109</v>
      </c>
      <c r="D16" s="85">
        <v>20</v>
      </c>
      <c r="E16" s="83"/>
      <c r="F16" s="76"/>
      <c r="G16" s="83"/>
      <c r="H16" s="83"/>
      <c r="I16" s="83"/>
      <c r="J16" s="83"/>
      <c r="K16" s="83"/>
      <c r="L16" s="83"/>
      <c r="M16" s="83"/>
      <c r="N16" s="83"/>
      <c r="O16" s="83"/>
      <c r="P16" s="1"/>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row>
    <row r="17" spans="1:256" ht="12.6" customHeight="1" x14ac:dyDescent="0.25">
      <c r="A17" s="94">
        <v>5</v>
      </c>
      <c r="B17" s="141" t="s">
        <v>404</v>
      </c>
      <c r="C17" s="94" t="s">
        <v>109</v>
      </c>
      <c r="D17" s="85">
        <v>40</v>
      </c>
      <c r="E17" s="83"/>
      <c r="F17" s="83"/>
      <c r="G17" s="83"/>
      <c r="H17" s="83"/>
      <c r="I17" s="83"/>
      <c r="J17" s="83"/>
      <c r="K17" s="83"/>
      <c r="L17" s="83"/>
      <c r="M17" s="83"/>
      <c r="N17" s="83"/>
      <c r="O17" s="83"/>
      <c r="P17" s="1"/>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row>
    <row r="18" spans="1:256" ht="12.6" customHeight="1" x14ac:dyDescent="0.25">
      <c r="A18" s="94">
        <v>6</v>
      </c>
      <c r="B18" s="141" t="s">
        <v>405</v>
      </c>
      <c r="C18" s="94" t="s">
        <v>109</v>
      </c>
      <c r="D18" s="85">
        <v>30</v>
      </c>
      <c r="E18" s="140"/>
      <c r="F18" s="140"/>
      <c r="G18" s="76"/>
      <c r="H18" s="140"/>
      <c r="I18" s="140"/>
      <c r="J18" s="140"/>
      <c r="K18" s="82"/>
      <c r="L18" s="82"/>
      <c r="M18" s="82"/>
      <c r="N18" s="82"/>
      <c r="O18" s="82"/>
      <c r="P18" s="1"/>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row>
    <row r="19" spans="1:256" ht="12.6" customHeight="1" x14ac:dyDescent="0.25">
      <c r="A19" s="94">
        <v>7</v>
      </c>
      <c r="B19" s="114" t="s">
        <v>406</v>
      </c>
      <c r="C19" s="94" t="s">
        <v>109</v>
      </c>
      <c r="D19" s="85">
        <v>30</v>
      </c>
      <c r="E19" s="83"/>
      <c r="F19" s="140"/>
      <c r="G19" s="83"/>
      <c r="H19" s="83"/>
      <c r="I19" s="83"/>
      <c r="J19" s="140"/>
      <c r="K19" s="82"/>
      <c r="L19" s="82"/>
      <c r="M19" s="82"/>
      <c r="N19" s="82"/>
      <c r="O19" s="82"/>
      <c r="P19" s="1"/>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row>
    <row r="20" spans="1:256" ht="12.6" customHeight="1" x14ac:dyDescent="0.25">
      <c r="A20" s="94">
        <v>8</v>
      </c>
      <c r="B20" s="114" t="s">
        <v>407</v>
      </c>
      <c r="C20" s="94" t="s">
        <v>389</v>
      </c>
      <c r="D20" s="94">
        <v>1</v>
      </c>
      <c r="E20" s="83"/>
      <c r="F20" s="76"/>
      <c r="G20" s="83"/>
      <c r="H20" s="82"/>
      <c r="I20" s="83"/>
      <c r="J20" s="83"/>
      <c r="K20" s="83"/>
      <c r="L20" s="83"/>
      <c r="M20" s="83"/>
      <c r="N20" s="83"/>
      <c r="O20" s="83"/>
      <c r="P20" s="1"/>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row>
    <row r="21" spans="1:256" x14ac:dyDescent="0.25">
      <c r="A21" s="94">
        <v>9</v>
      </c>
      <c r="B21" s="114" t="s">
        <v>408</v>
      </c>
      <c r="C21" s="94" t="s">
        <v>389</v>
      </c>
      <c r="D21" s="94">
        <v>1</v>
      </c>
      <c r="E21" s="83"/>
      <c r="F21" s="83"/>
      <c r="G21" s="83"/>
      <c r="H21" s="83"/>
      <c r="I21" s="83"/>
      <c r="J21" s="83"/>
      <c r="K21" s="83"/>
      <c r="L21" s="83"/>
      <c r="M21" s="83"/>
      <c r="N21" s="83"/>
      <c r="O21" s="83"/>
      <c r="P21" s="1"/>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row>
    <row r="22" spans="1:256" ht="26.25" customHeight="1" x14ac:dyDescent="0.25">
      <c r="A22" s="94">
        <v>10</v>
      </c>
      <c r="B22" s="114" t="s">
        <v>409</v>
      </c>
      <c r="C22" s="94" t="s">
        <v>350</v>
      </c>
      <c r="D22" s="94">
        <v>1</v>
      </c>
      <c r="E22" s="83"/>
      <c r="F22" s="83"/>
      <c r="G22" s="83"/>
      <c r="H22" s="82"/>
      <c r="I22" s="83"/>
      <c r="J22" s="83"/>
      <c r="K22" s="83"/>
      <c r="L22" s="83"/>
      <c r="M22" s="83"/>
      <c r="N22" s="83"/>
      <c r="O22" s="83"/>
      <c r="P22" s="1"/>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row>
    <row r="23" spans="1:256" x14ac:dyDescent="0.25">
      <c r="A23" s="94">
        <v>11</v>
      </c>
      <c r="B23" s="114" t="s">
        <v>410</v>
      </c>
      <c r="C23" s="94" t="s">
        <v>350</v>
      </c>
      <c r="D23" s="94">
        <v>1</v>
      </c>
      <c r="E23" s="83"/>
      <c r="F23" s="76"/>
      <c r="G23" s="83"/>
      <c r="H23" s="82"/>
      <c r="I23" s="83"/>
      <c r="J23" s="83"/>
      <c r="K23" s="83"/>
      <c r="L23" s="83"/>
      <c r="M23" s="83"/>
      <c r="N23" s="83"/>
      <c r="O23" s="83"/>
      <c r="P23" s="1"/>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row>
    <row r="24" spans="1:256" x14ac:dyDescent="0.25">
      <c r="A24" s="94">
        <v>12</v>
      </c>
      <c r="B24" s="114" t="s">
        <v>411</v>
      </c>
      <c r="C24" s="94" t="s">
        <v>350</v>
      </c>
      <c r="D24" s="94">
        <v>1</v>
      </c>
      <c r="E24" s="83"/>
      <c r="F24" s="83"/>
      <c r="G24" s="83"/>
      <c r="H24" s="82"/>
      <c r="I24" s="83"/>
      <c r="J24" s="83"/>
      <c r="K24" s="83"/>
      <c r="L24" s="83"/>
      <c r="M24" s="83"/>
      <c r="N24" s="83"/>
      <c r="O24" s="83"/>
      <c r="P24" s="1"/>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row>
    <row r="25" spans="1:256" ht="12.6" customHeight="1" x14ac:dyDescent="0.25">
      <c r="A25" s="59"/>
      <c r="B25" s="59"/>
      <c r="C25" s="58"/>
      <c r="D25" s="59"/>
      <c r="E25" s="59"/>
      <c r="F25" s="59"/>
      <c r="G25" s="59"/>
      <c r="H25" s="59"/>
      <c r="I25" s="59"/>
      <c r="J25" s="59"/>
      <c r="K25" s="59"/>
      <c r="L25" s="59"/>
      <c r="M25" s="59"/>
      <c r="N25" s="59"/>
      <c r="O25" s="59"/>
      <c r="P25" s="1"/>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row>
    <row r="26" spans="1:256" ht="13.15" customHeight="1" x14ac:dyDescent="0.25">
      <c r="A26" s="59"/>
      <c r="B26" s="203" t="s">
        <v>152</v>
      </c>
      <c r="C26" s="203"/>
      <c r="D26" s="203"/>
      <c r="E26" s="203"/>
      <c r="F26" s="203"/>
      <c r="G26" s="203"/>
      <c r="H26" s="203"/>
      <c r="I26" s="203"/>
      <c r="J26" s="203"/>
      <c r="K26" s="115"/>
      <c r="L26" s="115"/>
      <c r="M26" s="115"/>
      <c r="N26" s="115"/>
      <c r="O26" s="115"/>
      <c r="P26" s="1"/>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row>
    <row r="27" spans="1:256" x14ac:dyDescent="0.25">
      <c r="A27" s="1"/>
      <c r="B27" s="1"/>
      <c r="C27" s="7"/>
      <c r="D27" s="1"/>
      <c r="E27" s="1"/>
      <c r="F27" s="1"/>
      <c r="G27" s="1"/>
      <c r="H27" s="1"/>
      <c r="I27" s="1"/>
      <c r="J27" s="1"/>
      <c r="K27" s="1"/>
      <c r="L27" s="1"/>
      <c r="M27" s="1"/>
      <c r="N27" s="1"/>
      <c r="O27" s="1"/>
      <c r="P27" s="1"/>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row>
    <row r="28" spans="1:256" x14ac:dyDescent="0.25">
      <c r="A28" s="8"/>
      <c r="B28" s="168"/>
      <c r="C28" s="168"/>
      <c r="D28" s="168"/>
      <c r="E28" s="168"/>
      <c r="F28" s="168"/>
      <c r="G28" s="168"/>
      <c r="H28" s="168"/>
      <c r="I28" s="168"/>
      <c r="J28" s="168"/>
      <c r="K28" s="1"/>
      <c r="L28" s="160"/>
      <c r="M28" s="160"/>
      <c r="N28" s="160"/>
      <c r="O28" s="160"/>
      <c r="P28" s="160"/>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row>
    <row r="29" spans="1:256" x14ac:dyDescent="0.25">
      <c r="A29" s="1"/>
      <c r="B29" s="202"/>
      <c r="C29" s="202"/>
      <c r="D29" s="202"/>
      <c r="E29" s="202"/>
      <c r="F29" s="202"/>
      <c r="G29" s="202"/>
      <c r="H29" s="202"/>
      <c r="I29" s="202"/>
      <c r="J29" s="202"/>
      <c r="K29" s="1"/>
      <c r="L29" s="1"/>
      <c r="M29" s="1"/>
      <c r="N29" s="1"/>
      <c r="O29" s="1"/>
      <c r="P29" s="1"/>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row>
    <row r="30" spans="1:256" x14ac:dyDescent="0.25">
      <c r="A30" s="1"/>
      <c r="B30" s="52"/>
      <c r="C30" s="52"/>
      <c r="D30" s="52"/>
      <c r="E30" s="52"/>
      <c r="F30" s="52"/>
      <c r="G30" s="52"/>
      <c r="H30" s="52"/>
      <c r="I30" s="52"/>
      <c r="J30" s="52"/>
      <c r="K30" s="1"/>
      <c r="L30" s="1"/>
      <c r="M30" s="1"/>
      <c r="N30" s="1"/>
      <c r="O30" s="1"/>
      <c r="P30" s="1"/>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row>
    <row r="31" spans="1:256" x14ac:dyDescent="0.25">
      <c r="A31" s="8"/>
      <c r="B31" s="168"/>
      <c r="C31" s="168"/>
      <c r="D31" s="168"/>
      <c r="E31" s="168"/>
      <c r="F31" s="168"/>
      <c r="G31" s="168"/>
      <c r="H31" s="168"/>
      <c r="I31" s="168"/>
      <c r="J31" s="168"/>
      <c r="K31" s="1"/>
      <c r="L31" s="1"/>
      <c r="M31" s="1"/>
      <c r="N31" s="1"/>
      <c r="O31" s="1"/>
      <c r="P31" s="1"/>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row>
    <row r="32" spans="1:256" x14ac:dyDescent="0.25">
      <c r="A32" s="1"/>
      <c r="B32" s="202"/>
      <c r="C32" s="202"/>
      <c r="D32" s="202"/>
      <c r="E32" s="202"/>
      <c r="F32" s="202"/>
      <c r="G32" s="202"/>
      <c r="H32" s="202"/>
      <c r="I32" s="202"/>
      <c r="J32" s="202"/>
      <c r="K32" s="1"/>
      <c r="L32" s="1"/>
      <c r="M32" s="1"/>
      <c r="N32" s="1"/>
      <c r="O32" s="1"/>
      <c r="P32" s="1"/>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row>
    <row r="33" spans="2:10" x14ac:dyDescent="0.25">
      <c r="B33" s="53"/>
      <c r="C33" s="53"/>
      <c r="D33" s="53"/>
      <c r="E33" s="53"/>
      <c r="F33" s="53"/>
      <c r="G33" s="53"/>
      <c r="H33" s="53"/>
      <c r="I33" s="53"/>
      <c r="J33" s="53"/>
    </row>
  </sheetData>
  <mergeCells count="22">
    <mergeCell ref="B32:J32"/>
    <mergeCell ref="B26:J26"/>
    <mergeCell ref="B28:J28"/>
    <mergeCell ref="L28:P28"/>
    <mergeCell ref="B29:J29"/>
    <mergeCell ref="B31:J31"/>
    <mergeCell ref="K9:N9"/>
    <mergeCell ref="A10:A11"/>
    <mergeCell ref="B10:B11"/>
    <mergeCell ref="C10:C11"/>
    <mergeCell ref="D10:D11"/>
    <mergeCell ref="E10:J10"/>
    <mergeCell ref="K10:O10"/>
    <mergeCell ref="A7:B7"/>
    <mergeCell ref="C7:O7"/>
    <mergeCell ref="A8:B8"/>
    <mergeCell ref="C8:O8"/>
    <mergeCell ref="A1:O1"/>
    <mergeCell ref="A2:O2"/>
    <mergeCell ref="A3:P3"/>
    <mergeCell ref="A4:B4"/>
    <mergeCell ref="C4:O4"/>
  </mergeCells>
  <pageMargins left="0.25" right="0.25" top="0.75" bottom="0.75" header="0.3" footer="0.3"/>
  <pageSetup paperSize="9" scale="80" orientation="landscape" horizontalDpi="4294967295" verticalDpi="4294967295" r:id="rId1"/>
  <headerFooter>
    <oddHeader>&amp;C&amp;"Arial,Regular"&amp;10&amp;A</oddHeader>
    <oddFooter>&amp;C&amp;"Arial,Regular"&amp;10Page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7"/>
  <sheetViews>
    <sheetView zoomScaleNormal="100" zoomScalePageLayoutView="60" workbookViewId="0">
      <selection activeCell="C6" sqref="C6"/>
    </sheetView>
  </sheetViews>
  <sheetFormatPr defaultRowHeight="15" x14ac:dyDescent="0.25"/>
  <cols>
    <col min="1" max="1" width="5.7109375"/>
    <col min="2" max="2" width="40"/>
    <col min="3" max="3" width="10.7109375"/>
    <col min="4" max="4" width="10.85546875"/>
    <col min="5" max="5" width="8.7109375"/>
    <col min="6" max="6" width="11.85546875"/>
    <col min="7" max="7" width="7.85546875"/>
    <col min="8" max="8" width="9"/>
    <col min="9" max="9" width="11"/>
    <col min="10" max="10" width="9.7109375"/>
    <col min="11" max="11" width="12.28515625"/>
    <col min="12" max="12" width="7.85546875"/>
    <col min="13" max="13" width="12.5703125"/>
    <col min="14" max="14" width="12.28515625"/>
    <col min="15" max="15" width="12.42578125"/>
    <col min="16" max="256" width="10.140625"/>
    <col min="257" max="1025" width="11.5703125"/>
  </cols>
  <sheetData>
    <row r="1" spans="1:256" x14ac:dyDescent="0.25">
      <c r="A1" s="162" t="s">
        <v>398</v>
      </c>
      <c r="B1" s="162"/>
      <c r="C1" s="162"/>
      <c r="D1" s="162"/>
      <c r="E1" s="162"/>
      <c r="F1" s="162"/>
      <c r="G1" s="162"/>
      <c r="H1" s="162"/>
      <c r="I1" s="162"/>
      <c r="J1" s="162"/>
      <c r="K1" s="162"/>
      <c r="L1" s="162"/>
      <c r="M1" s="162"/>
      <c r="N1" s="162"/>
      <c r="O1" s="162"/>
      <c r="P1" s="16"/>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row>
    <row r="2" spans="1:256" x14ac:dyDescent="0.25">
      <c r="A2" s="190" t="s">
        <v>413</v>
      </c>
      <c r="B2" s="190"/>
      <c r="C2" s="190"/>
      <c r="D2" s="190"/>
      <c r="E2" s="190"/>
      <c r="F2" s="190"/>
      <c r="G2" s="190"/>
      <c r="H2" s="190"/>
      <c r="I2" s="190"/>
      <c r="J2" s="190"/>
      <c r="K2" s="190"/>
      <c r="L2" s="190"/>
      <c r="M2" s="190"/>
      <c r="N2" s="190"/>
      <c r="O2" s="190"/>
      <c r="P2" s="16"/>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row>
    <row r="3" spans="1:256" x14ac:dyDescent="0.25">
      <c r="A3" s="191" t="s">
        <v>52</v>
      </c>
      <c r="B3" s="191"/>
      <c r="C3" s="191"/>
      <c r="D3" s="191"/>
      <c r="E3" s="191"/>
      <c r="F3" s="191"/>
      <c r="G3" s="191"/>
      <c r="H3" s="191"/>
      <c r="I3" s="191"/>
      <c r="J3" s="191"/>
      <c r="K3" s="191"/>
      <c r="L3" s="191"/>
      <c r="M3" s="191"/>
      <c r="N3" s="191"/>
      <c r="O3" s="191"/>
      <c r="P3" s="16"/>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row>
    <row r="4" spans="1:256" x14ac:dyDescent="0.25">
      <c r="A4" s="160" t="s">
        <v>1</v>
      </c>
      <c r="B4" s="160"/>
      <c r="C4" s="192" t="str">
        <f>Koptame!C9</f>
        <v>Lietošanas mērķa maiņa telpu grupai ar pārbūvi un teritorijas labiekārtojumu</v>
      </c>
      <c r="D4" s="192"/>
      <c r="E4" s="192"/>
      <c r="F4" s="192"/>
      <c r="G4" s="192"/>
      <c r="H4" s="192"/>
      <c r="I4" s="192"/>
      <c r="J4" s="192"/>
      <c r="K4" s="192"/>
      <c r="L4" s="192"/>
      <c r="M4" s="192"/>
      <c r="N4" s="192"/>
      <c r="O4" s="192"/>
      <c r="P4" s="16"/>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row>
    <row r="5" spans="1:256" x14ac:dyDescent="0.25">
      <c r="A5" s="1"/>
      <c r="B5" s="1"/>
      <c r="C5" s="11" t="s">
        <v>487</v>
      </c>
      <c r="D5" s="11"/>
      <c r="E5" s="11"/>
      <c r="F5" s="11"/>
      <c r="G5" s="11"/>
      <c r="H5" s="11"/>
      <c r="I5" s="11"/>
      <c r="J5" s="11"/>
      <c r="K5" s="11"/>
      <c r="L5" s="11"/>
      <c r="M5" s="11"/>
      <c r="N5" s="11"/>
      <c r="O5" s="11"/>
      <c r="P5" s="16"/>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row>
    <row r="6" spans="1:256" x14ac:dyDescent="0.25">
      <c r="A6" s="1"/>
      <c r="B6" s="1"/>
      <c r="C6" s="11" t="s">
        <v>25</v>
      </c>
      <c r="D6" s="11"/>
      <c r="E6" s="11"/>
      <c r="F6" s="11"/>
      <c r="G6" s="11"/>
      <c r="H6" s="11"/>
      <c r="I6" s="11"/>
      <c r="J6" s="11"/>
      <c r="K6" s="11"/>
      <c r="L6" s="11"/>
      <c r="M6" s="11"/>
      <c r="N6" s="11"/>
      <c r="O6" s="11"/>
      <c r="P6" s="16"/>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row>
    <row r="7" spans="1:256" x14ac:dyDescent="0.25">
      <c r="A7" s="160" t="s">
        <v>2</v>
      </c>
      <c r="B7" s="160"/>
      <c r="C7" s="161" t="s">
        <v>3</v>
      </c>
      <c r="D7" s="161"/>
      <c r="E7" s="161"/>
      <c r="F7" s="161"/>
      <c r="G7" s="161"/>
      <c r="H7" s="161"/>
      <c r="I7" s="161"/>
      <c r="J7" s="161"/>
      <c r="K7" s="161"/>
      <c r="L7" s="161"/>
      <c r="M7" s="161"/>
      <c r="N7" s="161"/>
      <c r="O7" s="161"/>
      <c r="P7" s="16"/>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row>
    <row r="8" spans="1:256" x14ac:dyDescent="0.25">
      <c r="A8" s="160" t="s">
        <v>4</v>
      </c>
      <c r="B8" s="160"/>
      <c r="C8" s="161" t="str">
        <f>Vent!C11</f>
        <v>Puikule ,Brīvzemnieku pagasts, Alojas novads</v>
      </c>
      <c r="D8" s="161"/>
      <c r="E8" s="161"/>
      <c r="F8" s="161"/>
      <c r="G8" s="161"/>
      <c r="H8" s="161"/>
      <c r="I8" s="161"/>
      <c r="J8" s="161"/>
      <c r="K8" s="161"/>
      <c r="L8" s="161"/>
      <c r="M8" s="161"/>
      <c r="N8" s="161"/>
      <c r="O8" s="161"/>
      <c r="P8" s="16"/>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row>
    <row r="9" spans="1:256" ht="12.6" customHeight="1" x14ac:dyDescent="0.25">
      <c r="A9" s="1"/>
      <c r="B9" s="1"/>
      <c r="C9" s="7"/>
      <c r="D9" s="1"/>
      <c r="E9" s="1"/>
      <c r="F9" s="1"/>
      <c r="G9" s="1"/>
      <c r="H9" s="1"/>
      <c r="I9" s="1"/>
      <c r="J9" s="1"/>
      <c r="K9" s="160"/>
      <c r="L9" s="160"/>
      <c r="M9" s="160"/>
      <c r="N9" s="160"/>
      <c r="O9" s="1"/>
      <c r="P9" s="1"/>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row>
    <row r="10" spans="1:256" ht="13.5" customHeight="1" x14ac:dyDescent="0.25">
      <c r="A10" s="193" t="s">
        <v>53</v>
      </c>
      <c r="B10" s="194" t="s">
        <v>54</v>
      </c>
      <c r="C10" s="194" t="s">
        <v>55</v>
      </c>
      <c r="D10" s="194" t="s">
        <v>56</v>
      </c>
      <c r="E10" s="195" t="s">
        <v>57</v>
      </c>
      <c r="F10" s="195"/>
      <c r="G10" s="195"/>
      <c r="H10" s="195"/>
      <c r="I10" s="195"/>
      <c r="J10" s="195"/>
      <c r="K10" s="195" t="s">
        <v>58</v>
      </c>
      <c r="L10" s="195"/>
      <c r="M10" s="195"/>
      <c r="N10" s="195"/>
      <c r="O10" s="195"/>
      <c r="P10" s="1"/>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row>
    <row r="11" spans="1:256" ht="84.75" customHeight="1" x14ac:dyDescent="0.25">
      <c r="A11" s="193"/>
      <c r="B11" s="194"/>
      <c r="C11" s="194"/>
      <c r="D11" s="194"/>
      <c r="E11" s="31" t="s">
        <v>59</v>
      </c>
      <c r="F11" s="31" t="s">
        <v>60</v>
      </c>
      <c r="G11" s="31" t="s">
        <v>61</v>
      </c>
      <c r="H11" s="31" t="s">
        <v>35</v>
      </c>
      <c r="I11" s="31" t="s">
        <v>36</v>
      </c>
      <c r="J11" s="31" t="s">
        <v>23</v>
      </c>
      <c r="K11" s="31" t="s">
        <v>62</v>
      </c>
      <c r="L11" s="31" t="s">
        <v>34</v>
      </c>
      <c r="M11" s="31" t="s">
        <v>35</v>
      </c>
      <c r="N11" s="31" t="s">
        <v>63</v>
      </c>
      <c r="O11" s="32" t="s">
        <v>64</v>
      </c>
      <c r="P11" s="1"/>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row>
    <row r="12" spans="1:256" x14ac:dyDescent="0.25">
      <c r="A12" s="33">
        <v>1</v>
      </c>
      <c r="B12" s="34">
        <v>2</v>
      </c>
      <c r="C12" s="34">
        <v>3</v>
      </c>
      <c r="D12" s="34">
        <v>4</v>
      </c>
      <c r="E12" s="34">
        <v>5</v>
      </c>
      <c r="F12" s="34">
        <v>6</v>
      </c>
      <c r="G12" s="34">
        <v>7</v>
      </c>
      <c r="H12" s="34">
        <v>8</v>
      </c>
      <c r="I12" s="34">
        <v>9</v>
      </c>
      <c r="J12" s="34">
        <v>10</v>
      </c>
      <c r="K12" s="34">
        <v>11</v>
      </c>
      <c r="L12" s="34">
        <v>12</v>
      </c>
      <c r="M12" s="34">
        <v>13</v>
      </c>
      <c r="N12" s="34">
        <v>14</v>
      </c>
      <c r="O12" s="34">
        <v>15</v>
      </c>
      <c r="P12" s="1"/>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row>
    <row r="13" spans="1:256" x14ac:dyDescent="0.25">
      <c r="A13" s="142">
        <v>1</v>
      </c>
      <c r="B13" s="143" t="s">
        <v>414</v>
      </c>
      <c r="C13" s="116"/>
      <c r="D13" s="142"/>
      <c r="E13" s="142"/>
      <c r="F13" s="142"/>
      <c r="G13" s="142"/>
      <c r="H13" s="142"/>
      <c r="I13" s="142"/>
      <c r="J13" s="142"/>
      <c r="K13" s="142"/>
      <c r="L13" s="142"/>
      <c r="M13" s="142"/>
      <c r="N13" s="142"/>
      <c r="O13" s="142"/>
      <c r="P13" s="1"/>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row>
    <row r="14" spans="1:256" ht="25.5" x14ac:dyDescent="0.25">
      <c r="A14" s="82"/>
      <c r="B14" s="131" t="s">
        <v>415</v>
      </c>
      <c r="C14" s="94" t="s">
        <v>350</v>
      </c>
      <c r="D14" s="82">
        <v>1</v>
      </c>
      <c r="E14" s="83"/>
      <c r="F14" s="83"/>
      <c r="G14" s="83"/>
      <c r="H14" s="83"/>
      <c r="I14" s="83"/>
      <c r="J14" s="83"/>
      <c r="K14" s="83"/>
      <c r="L14" s="83"/>
      <c r="M14" s="83"/>
      <c r="N14" s="83"/>
      <c r="O14" s="83"/>
      <c r="P14" s="1"/>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row>
    <row r="15" spans="1:256" ht="25.5" x14ac:dyDescent="0.25">
      <c r="A15" s="58"/>
      <c r="B15" s="131" t="s">
        <v>416</v>
      </c>
      <c r="C15" s="94" t="s">
        <v>114</v>
      </c>
      <c r="D15" s="82">
        <v>2</v>
      </c>
      <c r="E15" s="83"/>
      <c r="F15" s="83"/>
      <c r="G15" s="83"/>
      <c r="H15" s="83"/>
      <c r="I15" s="83"/>
      <c r="J15" s="83"/>
      <c r="K15" s="83"/>
      <c r="L15" s="83"/>
      <c r="M15" s="83"/>
      <c r="N15" s="83"/>
      <c r="O15" s="83"/>
      <c r="P15" s="1"/>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row>
    <row r="16" spans="1:256" x14ac:dyDescent="0.25">
      <c r="A16" s="144"/>
      <c r="B16" s="126" t="s">
        <v>417</v>
      </c>
      <c r="C16" s="94" t="s">
        <v>350</v>
      </c>
      <c r="D16" s="82">
        <f>D15</f>
        <v>2</v>
      </c>
      <c r="E16" s="83"/>
      <c r="F16" s="83"/>
      <c r="G16" s="83"/>
      <c r="H16" s="83"/>
      <c r="I16" s="83"/>
      <c r="J16" s="83"/>
      <c r="K16" s="83"/>
      <c r="L16" s="83"/>
      <c r="M16" s="83"/>
      <c r="N16" s="83"/>
      <c r="O16" s="83"/>
      <c r="P16" s="1"/>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row>
    <row r="17" spans="1:256" x14ac:dyDescent="0.25">
      <c r="A17" s="144"/>
      <c r="B17" s="145" t="s">
        <v>418</v>
      </c>
      <c r="C17" s="94" t="s">
        <v>350</v>
      </c>
      <c r="D17" s="82">
        <f>D14</f>
        <v>1</v>
      </c>
      <c r="E17" s="83"/>
      <c r="F17" s="83"/>
      <c r="G17" s="83"/>
      <c r="H17" s="83"/>
      <c r="I17" s="83"/>
      <c r="J17" s="83"/>
      <c r="K17" s="83"/>
      <c r="L17" s="83"/>
      <c r="M17" s="83"/>
      <c r="N17" s="83"/>
      <c r="O17" s="83"/>
      <c r="P17" s="1"/>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row>
    <row r="18" spans="1:256" x14ac:dyDescent="0.25">
      <c r="A18" s="58"/>
      <c r="B18" s="126" t="s">
        <v>419</v>
      </c>
      <c r="C18" s="94" t="s">
        <v>350</v>
      </c>
      <c r="D18" s="82">
        <f>D16</f>
        <v>2</v>
      </c>
      <c r="E18" s="83"/>
      <c r="F18" s="83"/>
      <c r="G18" s="83"/>
      <c r="H18" s="82"/>
      <c r="I18" s="83"/>
      <c r="J18" s="83"/>
      <c r="K18" s="83"/>
      <c r="L18" s="83"/>
      <c r="M18" s="83"/>
      <c r="N18" s="83"/>
      <c r="O18" s="83"/>
      <c r="P18" s="1"/>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row>
    <row r="19" spans="1:256" x14ac:dyDescent="0.25">
      <c r="A19" s="58"/>
      <c r="B19" s="126" t="s">
        <v>459</v>
      </c>
      <c r="C19" s="94" t="s">
        <v>114</v>
      </c>
      <c r="D19" s="82">
        <v>1</v>
      </c>
      <c r="E19" s="83"/>
      <c r="F19" s="83"/>
      <c r="G19" s="83"/>
      <c r="H19" s="82"/>
      <c r="I19" s="83"/>
      <c r="J19" s="83"/>
      <c r="K19" s="83"/>
      <c r="L19" s="83"/>
      <c r="M19" s="83"/>
      <c r="N19" s="83"/>
      <c r="O19" s="83"/>
      <c r="P19" s="1"/>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row>
    <row r="20" spans="1:256" x14ac:dyDescent="0.25">
      <c r="A20" s="58"/>
      <c r="B20" s="126" t="s">
        <v>420</v>
      </c>
      <c r="C20" s="94" t="s">
        <v>350</v>
      </c>
      <c r="D20" s="94">
        <v>1</v>
      </c>
      <c r="E20" s="83"/>
      <c r="F20" s="83"/>
      <c r="G20" s="83"/>
      <c r="H20" s="83"/>
      <c r="I20" s="83"/>
      <c r="J20" s="83"/>
      <c r="K20" s="83"/>
      <c r="L20" s="83"/>
      <c r="M20" s="83"/>
      <c r="N20" s="83"/>
      <c r="O20" s="83"/>
      <c r="P20" s="1"/>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row>
    <row r="21" spans="1:256" x14ac:dyDescent="0.25">
      <c r="A21" s="82">
        <f>A13+1</f>
        <v>2</v>
      </c>
      <c r="B21" s="146" t="s">
        <v>394</v>
      </c>
      <c r="C21" s="94"/>
      <c r="D21" s="82"/>
      <c r="E21" s="82"/>
      <c r="F21" s="82"/>
      <c r="G21" s="82"/>
      <c r="H21" s="82"/>
      <c r="I21" s="82"/>
      <c r="J21" s="82"/>
      <c r="K21" s="82"/>
      <c r="L21" s="82"/>
      <c r="M21" s="82"/>
      <c r="N21" s="82"/>
      <c r="O21" s="82"/>
      <c r="P21" s="1"/>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row>
    <row r="22" spans="1:256" x14ac:dyDescent="0.25">
      <c r="A22" s="94"/>
      <c r="B22" s="145" t="s">
        <v>395</v>
      </c>
      <c r="C22" s="71" t="s">
        <v>109</v>
      </c>
      <c r="D22" s="82">
        <f>15+30+5</f>
        <v>50</v>
      </c>
      <c r="E22" s="83"/>
      <c r="F22" s="83"/>
      <c r="G22" s="83"/>
      <c r="H22" s="83"/>
      <c r="I22" s="83"/>
      <c r="J22" s="83"/>
      <c r="K22" s="83"/>
      <c r="L22" s="83"/>
      <c r="M22" s="83"/>
      <c r="N22" s="83"/>
      <c r="O22" s="83"/>
      <c r="P22" s="1"/>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row>
    <row r="23" spans="1:256" x14ac:dyDescent="0.25">
      <c r="A23" s="144"/>
      <c r="B23" s="126" t="s">
        <v>421</v>
      </c>
      <c r="C23" s="94" t="s">
        <v>350</v>
      </c>
      <c r="D23" s="82">
        <v>1</v>
      </c>
      <c r="E23" s="83"/>
      <c r="F23" s="83"/>
      <c r="G23" s="83"/>
      <c r="H23" s="83"/>
      <c r="I23" s="83"/>
      <c r="J23" s="83"/>
      <c r="K23" s="83"/>
      <c r="L23" s="83"/>
      <c r="M23" s="83"/>
      <c r="N23" s="83"/>
      <c r="O23" s="83"/>
      <c r="P23" s="1"/>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row>
    <row r="24" spans="1:256" x14ac:dyDescent="0.25">
      <c r="A24" s="82">
        <v>3</v>
      </c>
      <c r="B24" s="146" t="s">
        <v>422</v>
      </c>
      <c r="C24" s="94"/>
      <c r="D24" s="82"/>
      <c r="E24" s="82"/>
      <c r="F24" s="83"/>
      <c r="G24" s="83"/>
      <c r="H24" s="82"/>
      <c r="I24" s="83"/>
      <c r="J24" s="83"/>
      <c r="K24" s="83"/>
      <c r="L24" s="83"/>
      <c r="M24" s="83"/>
      <c r="N24" s="83"/>
      <c r="O24" s="83"/>
      <c r="P24" s="1"/>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row>
    <row r="25" spans="1:256" ht="25.5" x14ac:dyDescent="0.25">
      <c r="A25" s="58"/>
      <c r="B25" s="131" t="s">
        <v>423</v>
      </c>
      <c r="C25" s="94" t="s">
        <v>109</v>
      </c>
      <c r="D25" s="94">
        <v>10</v>
      </c>
      <c r="E25" s="83"/>
      <c r="F25" s="83"/>
      <c r="G25" s="83"/>
      <c r="H25" s="83"/>
      <c r="I25" s="83"/>
      <c r="J25" s="83"/>
      <c r="K25" s="83"/>
      <c r="L25" s="83"/>
      <c r="M25" s="83"/>
      <c r="N25" s="83"/>
      <c r="O25" s="83"/>
      <c r="P25" s="1"/>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row>
    <row r="26" spans="1:256" ht="25.5" x14ac:dyDescent="0.25">
      <c r="A26" s="58"/>
      <c r="B26" s="131" t="s">
        <v>396</v>
      </c>
      <c r="C26" s="94" t="s">
        <v>109</v>
      </c>
      <c r="D26" s="94">
        <v>15</v>
      </c>
      <c r="E26" s="83"/>
      <c r="F26" s="140"/>
      <c r="G26" s="83"/>
      <c r="H26" s="83"/>
      <c r="I26" s="83"/>
      <c r="J26" s="140"/>
      <c r="K26" s="83"/>
      <c r="L26" s="83"/>
      <c r="M26" s="83"/>
      <c r="N26" s="83"/>
      <c r="O26" s="83"/>
      <c r="P26" s="1"/>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row>
    <row r="27" spans="1:256" ht="25.5" x14ac:dyDescent="0.25">
      <c r="A27" s="94">
        <f>A24+1</f>
        <v>4</v>
      </c>
      <c r="B27" s="72" t="s">
        <v>424</v>
      </c>
      <c r="C27" s="94"/>
      <c r="D27" s="82"/>
      <c r="E27" s="82"/>
      <c r="F27" s="82"/>
      <c r="G27" s="82"/>
      <c r="H27" s="82"/>
      <c r="I27" s="82"/>
      <c r="J27" s="82"/>
      <c r="K27" s="82"/>
      <c r="L27" s="82"/>
      <c r="M27" s="82"/>
      <c r="N27" s="82"/>
      <c r="O27" s="82"/>
      <c r="P27" s="1"/>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row>
    <row r="28" spans="1:256" x14ac:dyDescent="0.25">
      <c r="A28" s="94"/>
      <c r="B28" s="126" t="s">
        <v>397</v>
      </c>
      <c r="C28" s="94" t="s">
        <v>109</v>
      </c>
      <c r="D28" s="94">
        <v>20</v>
      </c>
      <c r="E28" s="83"/>
      <c r="F28" s="83"/>
      <c r="G28" s="83"/>
      <c r="H28" s="83"/>
      <c r="I28" s="83"/>
      <c r="J28" s="83"/>
      <c r="K28" s="83"/>
      <c r="L28" s="83"/>
      <c r="M28" s="83"/>
      <c r="N28" s="83"/>
      <c r="O28" s="83"/>
      <c r="P28" s="1"/>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row>
    <row r="29" spans="1:256" x14ac:dyDescent="0.25">
      <c r="A29" s="94">
        <f>A27+1</f>
        <v>5</v>
      </c>
      <c r="B29" s="72" t="s">
        <v>425</v>
      </c>
      <c r="C29" s="94" t="s">
        <v>389</v>
      </c>
      <c r="D29" s="94">
        <v>1</v>
      </c>
      <c r="E29" s="83"/>
      <c r="F29" s="83"/>
      <c r="G29" s="83"/>
      <c r="H29" s="82"/>
      <c r="I29" s="83"/>
      <c r="J29" s="83"/>
      <c r="K29" s="83"/>
      <c r="L29" s="83"/>
      <c r="M29" s="83"/>
      <c r="N29" s="83"/>
      <c r="O29" s="83"/>
      <c r="P29" s="1"/>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row>
    <row r="30" spans="1:256" x14ac:dyDescent="0.25">
      <c r="A30" s="94">
        <f>A29+1</f>
        <v>6</v>
      </c>
      <c r="B30" s="72" t="s">
        <v>426</v>
      </c>
      <c r="C30" s="94" t="s">
        <v>350</v>
      </c>
      <c r="D30" s="94">
        <v>1</v>
      </c>
      <c r="E30" s="83"/>
      <c r="F30" s="83"/>
      <c r="G30" s="83"/>
      <c r="H30" s="82"/>
      <c r="I30" s="83"/>
      <c r="J30" s="83"/>
      <c r="K30" s="83"/>
      <c r="L30" s="83"/>
      <c r="M30" s="83"/>
      <c r="N30" s="83"/>
      <c r="O30" s="83"/>
      <c r="P30" s="1"/>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row>
    <row r="31" spans="1:256" x14ac:dyDescent="0.25">
      <c r="A31" s="59"/>
      <c r="B31" s="203" t="s">
        <v>152</v>
      </c>
      <c r="C31" s="203"/>
      <c r="D31" s="203"/>
      <c r="E31" s="203"/>
      <c r="F31" s="203"/>
      <c r="G31" s="203"/>
      <c r="H31" s="203"/>
      <c r="I31" s="203"/>
      <c r="J31" s="203"/>
      <c r="K31" s="115"/>
      <c r="L31" s="115"/>
      <c r="M31" s="147"/>
      <c r="N31" s="147"/>
      <c r="O31" s="147"/>
      <c r="P31" s="1"/>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row>
    <row r="32" spans="1:256" ht="6.75" customHeight="1" x14ac:dyDescent="0.25">
      <c r="A32" s="1"/>
      <c r="B32" s="1"/>
      <c r="C32" s="7"/>
      <c r="D32" s="1"/>
      <c r="E32" s="1"/>
      <c r="F32" s="1"/>
      <c r="G32" s="1"/>
      <c r="H32" s="1"/>
      <c r="I32" s="1"/>
      <c r="J32" s="1"/>
      <c r="K32" s="1"/>
      <c r="L32" s="1"/>
      <c r="M32" s="1"/>
      <c r="N32" s="1"/>
      <c r="O32" s="1"/>
      <c r="P32" s="1"/>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row>
    <row r="33" spans="1:256" x14ac:dyDescent="0.25">
      <c r="A33" s="8"/>
      <c r="B33" s="168"/>
      <c r="C33" s="168"/>
      <c r="D33" s="168"/>
      <c r="E33" s="168"/>
      <c r="F33" s="168"/>
      <c r="G33" s="168"/>
      <c r="H33" s="168"/>
      <c r="I33" s="168"/>
      <c r="J33" s="168"/>
      <c r="K33" s="1"/>
      <c r="L33" s="1"/>
      <c r="M33" s="1"/>
      <c r="N33" s="1"/>
      <c r="O33" s="1"/>
      <c r="P33" s="1"/>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row>
    <row r="34" spans="1:256" x14ac:dyDescent="0.25">
      <c r="A34" s="1"/>
      <c r="B34" s="202"/>
      <c r="C34" s="202"/>
      <c r="D34" s="202"/>
      <c r="E34" s="202"/>
      <c r="F34" s="202"/>
      <c r="G34" s="202"/>
      <c r="H34" s="202"/>
      <c r="I34" s="202"/>
      <c r="J34" s="202"/>
      <c r="K34" s="1"/>
      <c r="L34" s="1"/>
      <c r="M34" s="1"/>
      <c r="N34" s="1"/>
      <c r="O34" s="1"/>
      <c r="P34" s="1"/>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row>
    <row r="35" spans="1:256" ht="10.5" customHeight="1" x14ac:dyDescent="0.25">
      <c r="A35" s="1"/>
      <c r="B35" s="52"/>
      <c r="C35" s="52"/>
      <c r="D35" s="52"/>
      <c r="E35" s="52"/>
      <c r="F35" s="52"/>
      <c r="G35" s="52"/>
      <c r="H35" s="52"/>
      <c r="I35" s="52"/>
      <c r="J35" s="52"/>
      <c r="K35" s="1"/>
      <c r="L35" s="1"/>
      <c r="M35" s="1"/>
      <c r="N35" s="1"/>
      <c r="O35" s="1"/>
      <c r="P35" s="1"/>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row>
    <row r="36" spans="1:256" x14ac:dyDescent="0.25">
      <c r="A36" s="8"/>
      <c r="B36" s="168"/>
      <c r="C36" s="168"/>
      <c r="D36" s="168"/>
      <c r="E36" s="168"/>
      <c r="F36" s="168"/>
      <c r="G36" s="168"/>
      <c r="H36" s="168"/>
      <c r="I36" s="168"/>
      <c r="J36" s="168"/>
      <c r="K36" s="1"/>
      <c r="L36" s="1"/>
      <c r="M36" s="1"/>
      <c r="N36" s="1"/>
      <c r="O36" s="1"/>
      <c r="P36" s="1"/>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row>
    <row r="37" spans="1:256" x14ac:dyDescent="0.25">
      <c r="A37" s="1"/>
      <c r="B37" s="202"/>
      <c r="C37" s="202"/>
      <c r="D37" s="202"/>
      <c r="E37" s="202"/>
      <c r="F37" s="202"/>
      <c r="G37" s="202"/>
      <c r="H37" s="202"/>
      <c r="I37" s="202"/>
      <c r="J37" s="202"/>
      <c r="K37" s="1"/>
      <c r="L37" s="1"/>
      <c r="M37" s="1"/>
      <c r="N37" s="1"/>
      <c r="O37" s="1"/>
      <c r="P37" s="1"/>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row>
  </sheetData>
  <mergeCells count="21">
    <mergeCell ref="B31:J31"/>
    <mergeCell ref="B33:J33"/>
    <mergeCell ref="B34:J34"/>
    <mergeCell ref="B36:J36"/>
    <mergeCell ref="B37:J37"/>
    <mergeCell ref="K9:N9"/>
    <mergeCell ref="A10:A11"/>
    <mergeCell ref="B10:B11"/>
    <mergeCell ref="C10:C11"/>
    <mergeCell ref="D10:D11"/>
    <mergeCell ref="E10:J10"/>
    <mergeCell ref="K10:O10"/>
    <mergeCell ref="A7:B7"/>
    <mergeCell ref="C7:O7"/>
    <mergeCell ref="A8:B8"/>
    <mergeCell ref="C8:O8"/>
    <mergeCell ref="A1:O1"/>
    <mergeCell ref="A2:O2"/>
    <mergeCell ref="A3:O3"/>
    <mergeCell ref="A4:B4"/>
    <mergeCell ref="C4:O4"/>
  </mergeCells>
  <pageMargins left="0.25" right="0.25" top="0.75" bottom="0.75" header="0.3" footer="0.3"/>
  <pageSetup paperSize="9" scale="75" orientation="landscape" horizontalDpi="4294967295" verticalDpi="4294967295" r:id="rId1"/>
  <headerFooter>
    <oddHeader>&amp;C&amp;"Arial,Regular"&amp;10&amp;A</oddHeader>
    <oddFooter>&amp;C&amp;"Arial,Regular"&amp;10Page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2"/>
  <sheetViews>
    <sheetView zoomScale="90" zoomScaleNormal="90" zoomScalePageLayoutView="60" workbookViewId="0">
      <selection activeCell="B8" sqref="B8"/>
    </sheetView>
  </sheetViews>
  <sheetFormatPr defaultRowHeight="15" x14ac:dyDescent="0.25"/>
  <cols>
    <col min="1" max="1" width="5.7109375"/>
    <col min="2" max="2" width="46.140625"/>
    <col min="3" max="3" width="11.5703125"/>
    <col min="4" max="4" width="11.85546875"/>
    <col min="5" max="5" width="10.140625"/>
    <col min="6" max="6" width="11.42578125"/>
    <col min="7" max="7" width="7.85546875"/>
    <col min="8" max="8" width="9"/>
    <col min="9" max="9" width="12.28515625"/>
    <col min="10" max="10" width="9.7109375"/>
    <col min="11" max="11" width="12.28515625"/>
    <col min="12" max="12" width="11.5703125"/>
    <col min="13" max="13" width="12.5703125"/>
    <col min="14" max="14" width="11.85546875"/>
    <col min="15" max="15" width="12.42578125"/>
    <col min="16" max="255" width="10.140625"/>
    <col min="256" max="1025" width="11.5703125"/>
  </cols>
  <sheetData>
    <row r="1" spans="1:256" x14ac:dyDescent="0.25">
      <c r="A1" s="162" t="s">
        <v>412</v>
      </c>
      <c r="B1" s="162"/>
      <c r="C1" s="162"/>
      <c r="D1" s="162"/>
      <c r="E1" s="162"/>
      <c r="F1" s="162"/>
      <c r="G1" s="162"/>
      <c r="H1" s="162"/>
      <c r="I1" s="162"/>
      <c r="J1" s="162"/>
      <c r="K1" s="162"/>
      <c r="L1" s="162"/>
      <c r="M1" s="162"/>
      <c r="N1" s="162"/>
      <c r="O1" s="10"/>
      <c r="P1" s="16"/>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row>
    <row r="2" spans="1:256" x14ac:dyDescent="0.25">
      <c r="A2" s="10"/>
      <c r="B2" s="10"/>
      <c r="C2" s="10"/>
      <c r="D2" s="10"/>
      <c r="E2" s="10"/>
      <c r="F2" s="10"/>
      <c r="G2" s="10"/>
      <c r="H2" s="10"/>
      <c r="I2" s="10"/>
      <c r="J2" s="10"/>
      <c r="K2" s="10"/>
      <c r="L2" s="10"/>
      <c r="M2" s="10"/>
      <c r="N2" s="10"/>
      <c r="O2" s="10"/>
      <c r="P2" s="16"/>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row>
    <row r="3" spans="1:256" x14ac:dyDescent="0.25">
      <c r="A3" s="190" t="s">
        <v>45</v>
      </c>
      <c r="B3" s="190"/>
      <c r="C3" s="190"/>
      <c r="D3" s="190"/>
      <c r="E3" s="190"/>
      <c r="F3" s="190"/>
      <c r="G3" s="190"/>
      <c r="H3" s="190"/>
      <c r="I3" s="190"/>
      <c r="J3" s="190"/>
      <c r="K3" s="190"/>
      <c r="L3" s="190"/>
      <c r="M3" s="190"/>
      <c r="N3" s="190"/>
      <c r="O3" s="48"/>
      <c r="P3" s="16"/>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row>
    <row r="4" spans="1:256" x14ac:dyDescent="0.25">
      <c r="A4" s="169" t="s">
        <v>428</v>
      </c>
      <c r="B4" s="169"/>
      <c r="C4" s="169"/>
      <c r="D4" s="169"/>
      <c r="E4" s="169"/>
      <c r="F4" s="169"/>
      <c r="G4" s="169"/>
      <c r="H4" s="169"/>
      <c r="I4" s="169"/>
      <c r="J4" s="169"/>
      <c r="K4" s="169"/>
      <c r="L4" s="169"/>
      <c r="M4" s="169"/>
      <c r="N4" s="169"/>
      <c r="O4" s="169"/>
      <c r="P4" s="16"/>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row>
    <row r="5" spans="1:256" x14ac:dyDescent="0.25">
      <c r="A5" s="16"/>
      <c r="B5" s="16"/>
      <c r="C5" s="16"/>
      <c r="D5" s="16"/>
      <c r="E5" s="16"/>
      <c r="F5" s="16"/>
      <c r="G5" s="16"/>
      <c r="H5" s="16"/>
      <c r="I5" s="16"/>
      <c r="J5" s="16"/>
      <c r="K5" s="16"/>
      <c r="L5" s="16"/>
      <c r="M5" s="16"/>
      <c r="N5" s="16"/>
      <c r="O5" s="16"/>
      <c r="P5" s="16"/>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row>
    <row r="6" spans="1:256" x14ac:dyDescent="0.25">
      <c r="A6" s="160" t="s">
        <v>1</v>
      </c>
      <c r="B6" s="160"/>
      <c r="C6" s="192" t="str">
        <f>Koptame!C9</f>
        <v>Lietošanas mērķa maiņa telpu grupai ar pārbūvi un teritorijas labiekārtojumu</v>
      </c>
      <c r="D6" s="192"/>
      <c r="E6" s="192"/>
      <c r="F6" s="192"/>
      <c r="G6" s="192"/>
      <c r="H6" s="192"/>
      <c r="I6" s="192"/>
      <c r="J6" s="192"/>
      <c r="K6" s="192"/>
      <c r="L6" s="192"/>
      <c r="M6" s="192"/>
      <c r="N6" s="192"/>
      <c r="O6" s="192"/>
      <c r="P6" s="16"/>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row>
    <row r="7" spans="1:256" x14ac:dyDescent="0.25">
      <c r="A7" s="1"/>
      <c r="B7" s="1"/>
      <c r="C7" s="11" t="s">
        <v>487</v>
      </c>
      <c r="D7" s="11"/>
      <c r="E7" s="11"/>
      <c r="F7" s="11"/>
      <c r="G7" s="11"/>
      <c r="H7" s="11"/>
      <c r="I7" s="11"/>
      <c r="J7" s="11"/>
      <c r="K7" s="11"/>
      <c r="L7" s="11"/>
      <c r="M7" s="11"/>
      <c r="N7" s="11"/>
      <c r="O7" s="11"/>
      <c r="P7" s="16"/>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row>
    <row r="8" spans="1:256" x14ac:dyDescent="0.25">
      <c r="A8" s="1"/>
      <c r="B8" s="1"/>
      <c r="C8" s="11" t="s">
        <v>25</v>
      </c>
      <c r="D8" s="11"/>
      <c r="E8" s="11"/>
      <c r="F8" s="11"/>
      <c r="G8" s="11"/>
      <c r="H8" s="11"/>
      <c r="I8" s="11"/>
      <c r="J8" s="11"/>
      <c r="K8" s="11"/>
      <c r="L8" s="11"/>
      <c r="M8" s="11"/>
      <c r="N8" s="11"/>
      <c r="O8" s="11"/>
      <c r="P8" s="16"/>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row>
    <row r="9" spans="1:256" x14ac:dyDescent="0.25">
      <c r="A9" s="160" t="s">
        <v>2</v>
      </c>
      <c r="B9" s="160"/>
      <c r="C9" s="161" t="s">
        <v>3</v>
      </c>
      <c r="D9" s="161"/>
      <c r="E9" s="161"/>
      <c r="F9" s="161"/>
      <c r="G9" s="161"/>
      <c r="H9" s="161"/>
      <c r="I9" s="161"/>
      <c r="J9" s="161"/>
      <c r="K9" s="161"/>
      <c r="L9" s="161"/>
      <c r="M9" s="161"/>
      <c r="N9" s="161"/>
      <c r="O9" s="161"/>
      <c r="P9" s="16"/>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row>
    <row r="10" spans="1:256" x14ac:dyDescent="0.25">
      <c r="A10" s="160" t="s">
        <v>4</v>
      </c>
      <c r="B10" s="160"/>
      <c r="C10" s="161" t="str">
        <f>Vent!C11</f>
        <v>Puikule ,Brīvzemnieku pagasts, Alojas novads</v>
      </c>
      <c r="D10" s="161"/>
      <c r="E10" s="161"/>
      <c r="F10" s="161"/>
      <c r="G10" s="161"/>
      <c r="H10" s="161"/>
      <c r="I10" s="161"/>
      <c r="J10" s="161"/>
      <c r="K10" s="161"/>
      <c r="L10" s="161"/>
      <c r="M10" s="161"/>
      <c r="N10" s="161"/>
      <c r="O10" s="161"/>
      <c r="P10" s="16"/>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row>
    <row r="11" spans="1:256" ht="12.6" customHeight="1" x14ac:dyDescent="0.25">
      <c r="A11" s="16"/>
      <c r="B11" s="16"/>
      <c r="C11" s="49"/>
      <c r="D11" s="16"/>
      <c r="E11" s="16"/>
      <c r="F11" s="16"/>
      <c r="G11" s="16"/>
      <c r="H11" s="16"/>
      <c r="I11" s="16"/>
      <c r="J11" s="160"/>
      <c r="K11" s="160"/>
      <c r="L11" s="160"/>
      <c r="M11" s="160"/>
      <c r="N11" s="16"/>
      <c r="O11" s="16"/>
      <c r="P11" s="16"/>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row>
    <row r="12" spans="1:256" ht="13.5" customHeight="1" x14ac:dyDescent="0.25">
      <c r="A12" s="193" t="s">
        <v>53</v>
      </c>
      <c r="B12" s="194" t="s">
        <v>54</v>
      </c>
      <c r="C12" s="194" t="s">
        <v>55</v>
      </c>
      <c r="D12" s="194" t="s">
        <v>56</v>
      </c>
      <c r="E12" s="195" t="s">
        <v>57</v>
      </c>
      <c r="F12" s="195"/>
      <c r="G12" s="195"/>
      <c r="H12" s="195"/>
      <c r="I12" s="195"/>
      <c r="J12" s="195"/>
      <c r="K12" s="195" t="s">
        <v>58</v>
      </c>
      <c r="L12" s="195"/>
      <c r="M12" s="195"/>
      <c r="N12" s="195"/>
      <c r="O12" s="195"/>
      <c r="P12" s="16"/>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row>
    <row r="13" spans="1:256" ht="92.25" customHeight="1" x14ac:dyDescent="0.25">
      <c r="A13" s="193"/>
      <c r="B13" s="194"/>
      <c r="C13" s="194"/>
      <c r="D13" s="194"/>
      <c r="E13" s="31" t="s">
        <v>59</v>
      </c>
      <c r="F13" s="31" t="s">
        <v>60</v>
      </c>
      <c r="G13" s="31" t="s">
        <v>61</v>
      </c>
      <c r="H13" s="31" t="s">
        <v>35</v>
      </c>
      <c r="I13" s="31" t="s">
        <v>36</v>
      </c>
      <c r="J13" s="31" t="s">
        <v>23</v>
      </c>
      <c r="K13" s="31" t="s">
        <v>62</v>
      </c>
      <c r="L13" s="31" t="s">
        <v>34</v>
      </c>
      <c r="M13" s="31" t="s">
        <v>35</v>
      </c>
      <c r="N13" s="31" t="s">
        <v>63</v>
      </c>
      <c r="O13" s="32" t="s">
        <v>64</v>
      </c>
      <c r="P13" s="16"/>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row>
    <row r="14" spans="1:256" x14ac:dyDescent="0.25">
      <c r="A14" s="33">
        <v>1</v>
      </c>
      <c r="B14" s="34">
        <v>2</v>
      </c>
      <c r="C14" s="34">
        <v>3</v>
      </c>
      <c r="D14" s="34">
        <v>4</v>
      </c>
      <c r="E14" s="34">
        <v>5</v>
      </c>
      <c r="F14" s="34">
        <v>6</v>
      </c>
      <c r="G14" s="34">
        <v>7</v>
      </c>
      <c r="H14" s="34">
        <v>8</v>
      </c>
      <c r="I14" s="34">
        <v>9</v>
      </c>
      <c r="J14" s="34">
        <v>10</v>
      </c>
      <c r="K14" s="34">
        <v>11</v>
      </c>
      <c r="L14" s="34">
        <v>12</v>
      </c>
      <c r="M14" s="34">
        <v>13</v>
      </c>
      <c r="N14" s="34">
        <v>14</v>
      </c>
      <c r="O14" s="34">
        <v>15</v>
      </c>
      <c r="P14" s="16"/>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row>
    <row r="15" spans="1:256" ht="38.25" x14ac:dyDescent="0.25">
      <c r="A15" s="148">
        <v>1</v>
      </c>
      <c r="B15" s="125" t="s">
        <v>429</v>
      </c>
      <c r="C15" s="148" t="s">
        <v>128</v>
      </c>
      <c r="D15" s="148">
        <v>1</v>
      </c>
      <c r="E15" s="148"/>
      <c r="F15" s="149"/>
      <c r="G15" s="150"/>
      <c r="H15" s="148"/>
      <c r="I15" s="151"/>
      <c r="J15" s="149"/>
      <c r="K15" s="139"/>
      <c r="L15" s="139"/>
      <c r="M15" s="139"/>
      <c r="N15" s="139"/>
      <c r="O15" s="139"/>
      <c r="P15" s="16"/>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row>
    <row r="16" spans="1:256" x14ac:dyDescent="0.25">
      <c r="A16" s="94">
        <v>2</v>
      </c>
      <c r="B16" s="72" t="s">
        <v>430</v>
      </c>
      <c r="C16" s="94" t="s">
        <v>114</v>
      </c>
      <c r="D16" s="94">
        <v>17</v>
      </c>
      <c r="E16" s="140"/>
      <c r="F16" s="140"/>
      <c r="G16" s="76"/>
      <c r="H16" s="140"/>
      <c r="I16" s="140"/>
      <c r="J16" s="140"/>
      <c r="K16" s="83"/>
      <c r="L16" s="83"/>
      <c r="M16" s="83"/>
      <c r="N16" s="83"/>
      <c r="O16" s="83"/>
      <c r="P16" s="16"/>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row>
    <row r="17" spans="1:256" x14ac:dyDescent="0.25">
      <c r="A17" s="94">
        <v>4</v>
      </c>
      <c r="B17" s="152" t="s">
        <v>460</v>
      </c>
      <c r="C17" s="94" t="s">
        <v>114</v>
      </c>
      <c r="D17" s="94">
        <v>300</v>
      </c>
      <c r="E17" s="83"/>
      <c r="F17" s="140"/>
      <c r="G17" s="83"/>
      <c r="H17" s="83"/>
      <c r="I17" s="83"/>
      <c r="J17" s="140"/>
      <c r="K17" s="83"/>
      <c r="L17" s="83"/>
      <c r="M17" s="83"/>
      <c r="N17" s="83"/>
      <c r="O17" s="83"/>
      <c r="P17" s="16"/>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row>
    <row r="18" spans="1:256" x14ac:dyDescent="0.25">
      <c r="A18" s="80">
        <v>5</v>
      </c>
      <c r="B18" s="152" t="s">
        <v>431</v>
      </c>
      <c r="C18" s="94" t="s">
        <v>109</v>
      </c>
      <c r="D18" s="94">
        <v>40</v>
      </c>
      <c r="E18" s="140"/>
      <c r="F18" s="140"/>
      <c r="G18" s="76"/>
      <c r="H18" s="140"/>
      <c r="I18" s="140"/>
      <c r="J18" s="140"/>
      <c r="K18" s="83"/>
      <c r="L18" s="83"/>
      <c r="M18" s="83"/>
      <c r="N18" s="83"/>
      <c r="O18" s="83"/>
      <c r="P18" s="16"/>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row>
    <row r="19" spans="1:256" x14ac:dyDescent="0.25">
      <c r="A19" s="94">
        <v>6</v>
      </c>
      <c r="B19" s="72" t="s">
        <v>432</v>
      </c>
      <c r="C19" s="94" t="s">
        <v>109</v>
      </c>
      <c r="D19" s="94">
        <v>40</v>
      </c>
      <c r="E19" s="140"/>
      <c r="F19" s="140"/>
      <c r="G19" s="76"/>
      <c r="H19" s="140"/>
      <c r="I19" s="140"/>
      <c r="J19" s="140"/>
      <c r="K19" s="83"/>
      <c r="L19" s="83"/>
      <c r="M19" s="83"/>
      <c r="N19" s="83"/>
      <c r="O19" s="83"/>
      <c r="P19" s="16"/>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row>
    <row r="20" spans="1:256" x14ac:dyDescent="0.25">
      <c r="A20" s="80">
        <v>7</v>
      </c>
      <c r="B20" s="72" t="s">
        <v>433</v>
      </c>
      <c r="C20" s="94" t="s">
        <v>109</v>
      </c>
      <c r="D20" s="85">
        <v>40</v>
      </c>
      <c r="E20" s="83"/>
      <c r="F20" s="140"/>
      <c r="G20" s="83"/>
      <c r="H20" s="83"/>
      <c r="I20" s="83"/>
      <c r="J20" s="140"/>
      <c r="K20" s="83"/>
      <c r="L20" s="83"/>
      <c r="M20" s="83"/>
      <c r="N20" s="83"/>
      <c r="O20" s="83"/>
      <c r="P20" s="16"/>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row>
    <row r="21" spans="1:256" x14ac:dyDescent="0.25">
      <c r="A21" s="94">
        <v>8</v>
      </c>
      <c r="B21" s="72" t="s">
        <v>434</v>
      </c>
      <c r="C21" s="94" t="s">
        <v>114</v>
      </c>
      <c r="D21" s="94">
        <v>17</v>
      </c>
      <c r="E21" s="83"/>
      <c r="F21" s="140"/>
      <c r="G21" s="83"/>
      <c r="H21" s="82"/>
      <c r="I21" s="83"/>
      <c r="J21" s="140"/>
      <c r="K21" s="83"/>
      <c r="L21" s="83"/>
      <c r="M21" s="83"/>
      <c r="N21" s="83"/>
      <c r="O21" s="83"/>
      <c r="P21" s="16"/>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row>
    <row r="22" spans="1:256" x14ac:dyDescent="0.25">
      <c r="A22" s="80">
        <v>9</v>
      </c>
      <c r="B22" s="72" t="s">
        <v>435</v>
      </c>
      <c r="C22" s="94" t="s">
        <v>350</v>
      </c>
      <c r="D22" s="94">
        <v>1</v>
      </c>
      <c r="E22" s="83"/>
      <c r="F22" s="140"/>
      <c r="G22" s="83"/>
      <c r="H22" s="82"/>
      <c r="I22" s="83"/>
      <c r="J22" s="140"/>
      <c r="K22" s="83"/>
      <c r="L22" s="83"/>
      <c r="M22" s="83"/>
      <c r="N22" s="83"/>
      <c r="O22" s="83"/>
      <c r="P22" s="16"/>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row>
    <row r="23" spans="1:256" x14ac:dyDescent="0.25">
      <c r="A23" s="94">
        <v>10</v>
      </c>
      <c r="B23" s="72" t="s">
        <v>410</v>
      </c>
      <c r="C23" s="94" t="s">
        <v>350</v>
      </c>
      <c r="D23" s="94">
        <v>1</v>
      </c>
      <c r="E23" s="83"/>
      <c r="F23" s="140"/>
      <c r="G23" s="83"/>
      <c r="H23" s="82"/>
      <c r="I23" s="83"/>
      <c r="J23" s="140"/>
      <c r="K23" s="83"/>
      <c r="L23" s="83"/>
      <c r="M23" s="83"/>
      <c r="N23" s="83"/>
      <c r="O23" s="83"/>
      <c r="P23" s="16"/>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row>
    <row r="24" spans="1:256" x14ac:dyDescent="0.25">
      <c r="A24" s="80">
        <v>11</v>
      </c>
      <c r="B24" s="72" t="s">
        <v>436</v>
      </c>
      <c r="C24" s="94" t="s">
        <v>350</v>
      </c>
      <c r="D24" s="94">
        <v>1</v>
      </c>
      <c r="E24" s="83"/>
      <c r="F24" s="140"/>
      <c r="G24" s="83"/>
      <c r="H24" s="82"/>
      <c r="I24" s="83"/>
      <c r="J24" s="140"/>
      <c r="K24" s="83"/>
      <c r="L24" s="83"/>
      <c r="M24" s="83"/>
      <c r="N24" s="83"/>
      <c r="O24" s="83"/>
      <c r="P24" s="16"/>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row>
    <row r="25" spans="1:256" x14ac:dyDescent="0.25">
      <c r="A25" s="59"/>
      <c r="B25" s="59"/>
      <c r="C25" s="82"/>
      <c r="D25" s="82"/>
      <c r="E25" s="82"/>
      <c r="F25" s="82"/>
      <c r="G25" s="82"/>
      <c r="H25" s="82"/>
      <c r="I25" s="82"/>
      <c r="J25" s="82"/>
      <c r="K25" s="82"/>
      <c r="L25" s="82"/>
      <c r="M25" s="82"/>
      <c r="N25" s="82"/>
      <c r="O25" s="82"/>
      <c r="P25" s="16"/>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row>
    <row r="26" spans="1:256" ht="13.15" customHeight="1" x14ac:dyDescent="0.25">
      <c r="A26" s="56"/>
      <c r="B26" s="203" t="s">
        <v>152</v>
      </c>
      <c r="C26" s="203"/>
      <c r="D26" s="203"/>
      <c r="E26" s="203"/>
      <c r="F26" s="203"/>
      <c r="G26" s="203"/>
      <c r="H26" s="203"/>
      <c r="I26" s="203"/>
      <c r="J26" s="203"/>
      <c r="K26" s="153"/>
      <c r="L26" s="153"/>
      <c r="M26" s="153"/>
      <c r="N26" s="153"/>
      <c r="O26" s="153">
        <f>SUM(O15:O24)</f>
        <v>0</v>
      </c>
      <c r="P26" s="16"/>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row>
    <row r="27" spans="1:256" x14ac:dyDescent="0.25">
      <c r="A27" s="16"/>
      <c r="B27" s="16"/>
      <c r="C27" s="49"/>
      <c r="D27" s="16"/>
      <c r="E27" s="16"/>
      <c r="F27" s="16"/>
      <c r="G27" s="16"/>
      <c r="H27" s="16"/>
      <c r="I27" s="16"/>
      <c r="J27" s="16"/>
      <c r="K27" s="16"/>
      <c r="L27" s="16"/>
      <c r="M27" s="16"/>
      <c r="N27" s="16"/>
      <c r="O27" s="16"/>
      <c r="P27" s="16"/>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row>
    <row r="28" spans="1:256" x14ac:dyDescent="0.25">
      <c r="A28" s="8"/>
      <c r="B28" s="168"/>
      <c r="C28" s="168"/>
      <c r="D28" s="168"/>
      <c r="E28" s="168"/>
      <c r="F28" s="168"/>
      <c r="G28" s="168"/>
      <c r="H28" s="168"/>
      <c r="I28" s="168"/>
      <c r="J28" s="168"/>
      <c r="K28" s="1"/>
      <c r="L28" s="1"/>
      <c r="M28" s="1"/>
      <c r="N28" s="1"/>
      <c r="O28" s="1"/>
      <c r="P28" s="1"/>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row>
    <row r="29" spans="1:256" x14ac:dyDescent="0.25">
      <c r="A29" s="1"/>
      <c r="B29" s="202"/>
      <c r="C29" s="202"/>
      <c r="D29" s="202"/>
      <c r="E29" s="202"/>
      <c r="F29" s="202"/>
      <c r="G29" s="202"/>
      <c r="H29" s="202"/>
      <c r="I29" s="202"/>
      <c r="J29" s="202"/>
      <c r="K29" s="1"/>
      <c r="L29" s="1"/>
      <c r="M29" s="1"/>
      <c r="N29" s="1"/>
      <c r="O29" s="1"/>
      <c r="P29" s="1"/>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row>
    <row r="30" spans="1:256" x14ac:dyDescent="0.25">
      <c r="A30" s="1"/>
      <c r="B30" s="52"/>
      <c r="C30" s="52"/>
      <c r="D30" s="52"/>
      <c r="E30" s="52"/>
      <c r="F30" s="52"/>
      <c r="G30" s="52"/>
      <c r="H30" s="52"/>
      <c r="I30" s="52"/>
      <c r="J30" s="52"/>
      <c r="K30" s="1"/>
      <c r="L30" s="1"/>
      <c r="M30" s="1"/>
      <c r="N30" s="1"/>
      <c r="O30" s="1"/>
      <c r="P30" s="1"/>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row>
    <row r="31" spans="1:256" x14ac:dyDescent="0.25">
      <c r="A31" s="8"/>
      <c r="B31" s="168"/>
      <c r="C31" s="168"/>
      <c r="D31" s="168"/>
      <c r="E31" s="168"/>
      <c r="F31" s="168"/>
      <c r="G31" s="168"/>
      <c r="H31" s="168"/>
      <c r="I31" s="168"/>
      <c r="J31" s="168"/>
      <c r="K31" s="1"/>
      <c r="L31" s="1"/>
      <c r="M31" s="1"/>
      <c r="N31" s="1"/>
      <c r="O31" s="1"/>
      <c r="P31" s="1"/>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row>
    <row r="32" spans="1:256" x14ac:dyDescent="0.25">
      <c r="A32" s="1"/>
      <c r="B32" s="202"/>
      <c r="C32" s="202"/>
      <c r="D32" s="202"/>
      <c r="E32" s="202"/>
      <c r="F32" s="202"/>
      <c r="G32" s="202"/>
      <c r="H32" s="202"/>
      <c r="I32" s="202"/>
      <c r="J32" s="202"/>
      <c r="K32" s="1"/>
      <c r="L32" s="1"/>
      <c r="M32" s="1"/>
      <c r="N32" s="1"/>
      <c r="O32" s="1"/>
      <c r="P32" s="1"/>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row>
  </sheetData>
  <mergeCells count="21">
    <mergeCell ref="B26:J26"/>
    <mergeCell ref="B28:J28"/>
    <mergeCell ref="B29:J29"/>
    <mergeCell ref="B31:J31"/>
    <mergeCell ref="B32:J32"/>
    <mergeCell ref="J11:M11"/>
    <mergeCell ref="A12:A13"/>
    <mergeCell ref="B12:B13"/>
    <mergeCell ref="C12:C13"/>
    <mergeCell ref="D12:D13"/>
    <mergeCell ref="E12:J12"/>
    <mergeCell ref="K12:O12"/>
    <mergeCell ref="A9:B9"/>
    <mergeCell ref="C9:O9"/>
    <mergeCell ref="A10:B10"/>
    <mergeCell ref="C10:O10"/>
    <mergeCell ref="A1:N1"/>
    <mergeCell ref="A3:N3"/>
    <mergeCell ref="A4:O4"/>
    <mergeCell ref="A6:B6"/>
    <mergeCell ref="C6:O6"/>
  </mergeCells>
  <pageMargins left="0.25" right="0.25" top="0.75" bottom="0.75" header="0.3" footer="0.3"/>
  <pageSetup paperSize="9" scale="70" orientation="landscape" horizontalDpi="4294967295" verticalDpi="4294967295" r:id="rId1"/>
  <headerFooter>
    <oddHeader>&amp;C&amp;"Arial,Regular"&amp;10&amp;A</oddHeader>
    <oddFooter>&amp;C&amp;"Arial,Regular"&amp;10Page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20"/>
  <sheetViews>
    <sheetView zoomScaleNormal="100" zoomScalePageLayoutView="60" workbookViewId="0">
      <selection activeCell="C6" sqref="C6"/>
    </sheetView>
  </sheetViews>
  <sheetFormatPr defaultRowHeight="15" x14ac:dyDescent="0.25"/>
  <cols>
    <col min="1" max="1" width="8"/>
    <col min="2" max="2" width="46.28515625"/>
    <col min="3" max="3" width="7.85546875"/>
    <col min="4" max="4" width="8.85546875"/>
    <col min="5" max="5" width="6.140625"/>
    <col min="6" max="6" width="8.85546875"/>
    <col min="7" max="7" width="5.85546875"/>
    <col min="8" max="8" width="11.28515625"/>
    <col min="9" max="10" width="7"/>
    <col min="11" max="11" width="8.5703125"/>
    <col min="12" max="12" width="8.42578125"/>
    <col min="13" max="13" width="8.7109375"/>
    <col min="16" max="256" width="10.140625"/>
    <col min="257" max="1025" width="11.5703125"/>
  </cols>
  <sheetData>
    <row r="1" spans="1:15" x14ac:dyDescent="0.25">
      <c r="A1" s="162" t="s">
        <v>427</v>
      </c>
      <c r="B1" s="162"/>
      <c r="C1" s="162"/>
      <c r="D1" s="162"/>
      <c r="E1" s="162"/>
      <c r="F1" s="162"/>
      <c r="G1" s="162"/>
      <c r="H1" s="162"/>
      <c r="I1" s="162"/>
      <c r="J1" s="162"/>
      <c r="K1" s="162"/>
      <c r="L1" s="162"/>
      <c r="M1" s="162"/>
      <c r="N1" s="162"/>
      <c r="O1" s="162"/>
    </row>
    <row r="2" spans="1:15" ht="24.75" customHeight="1" x14ac:dyDescent="0.25">
      <c r="A2" s="190" t="s">
        <v>465</v>
      </c>
      <c r="B2" s="190"/>
      <c r="C2" s="190"/>
      <c r="D2" s="190"/>
      <c r="E2" s="190"/>
      <c r="F2" s="190"/>
      <c r="G2" s="190"/>
      <c r="H2" s="190"/>
      <c r="I2" s="190"/>
      <c r="J2" s="190"/>
      <c r="K2" s="190"/>
      <c r="L2" s="190"/>
      <c r="M2" s="190"/>
      <c r="N2" s="190"/>
      <c r="O2" s="190"/>
    </row>
    <row r="3" spans="1:15" x14ac:dyDescent="0.25">
      <c r="A3" s="191" t="s">
        <v>52</v>
      </c>
      <c r="B3" s="191"/>
      <c r="C3" s="191"/>
      <c r="D3" s="191"/>
      <c r="E3" s="191"/>
      <c r="F3" s="191"/>
      <c r="G3" s="191"/>
      <c r="H3" s="191"/>
      <c r="I3" s="191"/>
      <c r="J3" s="191"/>
      <c r="K3" s="191"/>
      <c r="L3" s="191"/>
      <c r="M3" s="191"/>
      <c r="N3" s="191"/>
      <c r="O3" s="191"/>
    </row>
    <row r="4" spans="1:15" ht="12.6" customHeight="1" x14ac:dyDescent="0.25">
      <c r="A4" s="160" t="s">
        <v>1</v>
      </c>
      <c r="B4" s="160"/>
      <c r="C4" s="192" t="str">
        <f>Koptame!C9</f>
        <v>Lietošanas mērķa maiņa telpu grupai ar pārbūvi un teritorijas labiekārtojumu</v>
      </c>
      <c r="D4" s="192"/>
      <c r="E4" s="192"/>
      <c r="F4" s="192"/>
      <c r="G4" s="192"/>
      <c r="H4" s="192"/>
      <c r="I4" s="192"/>
      <c r="J4" s="192"/>
      <c r="K4" s="192"/>
      <c r="L4" s="192"/>
      <c r="M4" s="192"/>
      <c r="N4" s="192"/>
      <c r="O4" s="192"/>
    </row>
    <row r="5" spans="1:15" ht="12.6" customHeight="1" x14ac:dyDescent="0.25">
      <c r="A5" s="1"/>
      <c r="B5" s="1"/>
      <c r="C5" s="11" t="s">
        <v>487</v>
      </c>
      <c r="D5" s="11"/>
      <c r="E5" s="11"/>
      <c r="F5" s="11"/>
      <c r="G5" s="11"/>
      <c r="H5" s="11"/>
      <c r="I5" s="11"/>
      <c r="J5" s="11"/>
      <c r="K5" s="11"/>
      <c r="L5" s="11"/>
      <c r="M5" s="11"/>
      <c r="N5" s="11"/>
      <c r="O5" s="11"/>
    </row>
    <row r="6" spans="1:15" ht="12.6" customHeight="1" x14ac:dyDescent="0.25">
      <c r="A6" s="1"/>
      <c r="B6" s="1"/>
      <c r="C6" s="11" t="s">
        <v>25</v>
      </c>
      <c r="D6" s="11"/>
      <c r="E6" s="11"/>
      <c r="F6" s="11"/>
      <c r="G6" s="11"/>
      <c r="H6" s="11"/>
      <c r="I6" s="11"/>
      <c r="J6" s="11"/>
      <c r="K6" s="11"/>
      <c r="L6" s="11"/>
      <c r="M6" s="11"/>
      <c r="N6" s="11"/>
      <c r="O6" s="11"/>
    </row>
    <row r="7" spans="1:15" ht="12.6" customHeight="1" x14ac:dyDescent="0.25">
      <c r="A7" s="160" t="s">
        <v>2</v>
      </c>
      <c r="B7" s="160"/>
      <c r="C7" s="161" t="s">
        <v>3</v>
      </c>
      <c r="D7" s="161"/>
      <c r="E7" s="161"/>
      <c r="F7" s="161"/>
      <c r="G7" s="161"/>
      <c r="H7" s="161"/>
      <c r="I7" s="161"/>
      <c r="J7" s="161"/>
      <c r="K7" s="161"/>
      <c r="L7" s="161"/>
      <c r="M7" s="161"/>
      <c r="N7" s="161"/>
      <c r="O7" s="161"/>
    </row>
    <row r="8" spans="1:15" ht="12.6" customHeight="1" x14ac:dyDescent="0.25">
      <c r="A8" s="160" t="s">
        <v>4</v>
      </c>
      <c r="B8" s="160"/>
      <c r="C8" s="161" t="str">
        <f>Vent!C11</f>
        <v>Puikule ,Brīvzemnieku pagasts, Alojas novads</v>
      </c>
      <c r="D8" s="161"/>
      <c r="E8" s="161"/>
      <c r="F8" s="161"/>
      <c r="G8" s="161"/>
      <c r="H8" s="161"/>
      <c r="I8" s="161"/>
      <c r="J8" s="161"/>
      <c r="K8" s="161"/>
      <c r="L8" s="161"/>
      <c r="M8" s="161"/>
      <c r="N8" s="161"/>
      <c r="O8" s="161"/>
    </row>
    <row r="9" spans="1:15" ht="12.6" customHeight="1" x14ac:dyDescent="0.25">
      <c r="A9" s="1"/>
      <c r="B9" s="1"/>
      <c r="C9" s="7"/>
      <c r="D9" s="1"/>
      <c r="E9" s="1"/>
      <c r="F9" s="1"/>
      <c r="G9" s="1"/>
      <c r="H9" s="1"/>
      <c r="I9" s="1"/>
      <c r="J9" s="1"/>
      <c r="K9" s="160"/>
      <c r="L9" s="160"/>
      <c r="M9" s="160"/>
      <c r="N9" s="160"/>
      <c r="O9" s="1"/>
    </row>
    <row r="10" spans="1:15" ht="15.75" customHeight="1" x14ac:dyDescent="0.25">
      <c r="A10" s="193" t="s">
        <v>53</v>
      </c>
      <c r="B10" s="194" t="s">
        <v>54</v>
      </c>
      <c r="C10" s="194" t="s">
        <v>55</v>
      </c>
      <c r="D10" s="194" t="s">
        <v>56</v>
      </c>
      <c r="E10" s="195" t="s">
        <v>57</v>
      </c>
      <c r="F10" s="195"/>
      <c r="G10" s="195"/>
      <c r="H10" s="195"/>
      <c r="I10" s="195"/>
      <c r="J10" s="195"/>
      <c r="K10" s="195" t="s">
        <v>58</v>
      </c>
      <c r="L10" s="195"/>
      <c r="M10" s="195"/>
      <c r="N10" s="195"/>
      <c r="O10" s="195"/>
    </row>
    <row r="11" spans="1:15" ht="92.25" customHeight="1" x14ac:dyDescent="0.25">
      <c r="A11" s="193"/>
      <c r="B11" s="194"/>
      <c r="C11" s="194"/>
      <c r="D11" s="194"/>
      <c r="E11" s="31" t="s">
        <v>59</v>
      </c>
      <c r="F11" s="31" t="s">
        <v>60</v>
      </c>
      <c r="G11" s="31" t="s">
        <v>61</v>
      </c>
      <c r="H11" s="31" t="s">
        <v>35</v>
      </c>
      <c r="I11" s="31" t="s">
        <v>36</v>
      </c>
      <c r="J11" s="31" t="s">
        <v>23</v>
      </c>
      <c r="K11" s="31" t="s">
        <v>62</v>
      </c>
      <c r="L11" s="31" t="s">
        <v>34</v>
      </c>
      <c r="M11" s="31" t="s">
        <v>35</v>
      </c>
      <c r="N11" s="31" t="s">
        <v>63</v>
      </c>
      <c r="O11" s="32" t="s">
        <v>64</v>
      </c>
    </row>
    <row r="12" spans="1:15" ht="15.75" thickBot="1" x14ac:dyDescent="0.3">
      <c r="A12" s="26">
        <v>1</v>
      </c>
      <c r="B12" s="27">
        <v>2</v>
      </c>
      <c r="C12" s="27">
        <v>3</v>
      </c>
      <c r="D12" s="27">
        <v>4</v>
      </c>
      <c r="E12" s="27">
        <v>5</v>
      </c>
      <c r="F12" s="27">
        <v>6</v>
      </c>
      <c r="G12" s="27">
        <v>7</v>
      </c>
      <c r="H12" s="27">
        <v>8</v>
      </c>
      <c r="I12" s="27">
        <v>9</v>
      </c>
      <c r="J12" s="27">
        <v>10</v>
      </c>
      <c r="K12" s="27">
        <v>11</v>
      </c>
      <c r="L12" s="27">
        <v>12</v>
      </c>
      <c r="M12" s="27">
        <v>13</v>
      </c>
      <c r="N12" s="27">
        <v>14</v>
      </c>
      <c r="O12" s="28">
        <v>15</v>
      </c>
    </row>
    <row r="13" spans="1:15" x14ac:dyDescent="0.25">
      <c r="A13" s="154" t="s">
        <v>65</v>
      </c>
      <c r="B13" s="155" t="s">
        <v>437</v>
      </c>
      <c r="C13" s="156" t="s">
        <v>114</v>
      </c>
      <c r="D13" s="157">
        <v>1</v>
      </c>
      <c r="E13" s="157"/>
      <c r="F13" s="157"/>
      <c r="G13" s="157"/>
      <c r="H13" s="157"/>
      <c r="I13" s="157"/>
      <c r="J13" s="157"/>
      <c r="K13" s="158"/>
      <c r="L13" s="158"/>
      <c r="M13" s="158"/>
      <c r="N13" s="158"/>
      <c r="O13" s="158"/>
    </row>
    <row r="14" spans="1:15" ht="25.5" x14ac:dyDescent="0.25">
      <c r="A14" s="69" t="s">
        <v>74</v>
      </c>
      <c r="B14" s="159" t="s">
        <v>438</v>
      </c>
      <c r="C14" s="90" t="s">
        <v>114</v>
      </c>
      <c r="D14" s="73">
        <v>1</v>
      </c>
      <c r="E14" s="73"/>
      <c r="F14" s="73"/>
      <c r="G14" s="73"/>
      <c r="H14" s="90"/>
      <c r="I14" s="73"/>
      <c r="J14" s="73"/>
      <c r="K14" s="57"/>
      <c r="L14" s="57"/>
      <c r="M14" s="57"/>
      <c r="N14" s="57"/>
      <c r="O14" s="57"/>
    </row>
    <row r="15" spans="1:15" ht="25.5" x14ac:dyDescent="0.25">
      <c r="A15" s="69" t="s">
        <v>90</v>
      </c>
      <c r="B15" s="159" t="s">
        <v>439</v>
      </c>
      <c r="C15" s="90" t="s">
        <v>114</v>
      </c>
      <c r="D15" s="73">
        <v>1</v>
      </c>
      <c r="E15" s="73"/>
      <c r="F15" s="73"/>
      <c r="G15" s="73"/>
      <c r="H15" s="90"/>
      <c r="I15" s="73"/>
      <c r="J15" s="73"/>
      <c r="K15" s="57"/>
      <c r="L15" s="57"/>
      <c r="M15" s="57"/>
      <c r="N15" s="57"/>
      <c r="O15" s="57"/>
    </row>
    <row r="16" spans="1:15" ht="13.5" customHeight="1" x14ac:dyDescent="0.25">
      <c r="A16" s="69" t="s">
        <v>95</v>
      </c>
      <c r="B16" s="81" t="s">
        <v>440</v>
      </c>
      <c r="C16" s="58" t="s">
        <v>114</v>
      </c>
      <c r="D16" s="57">
        <v>1</v>
      </c>
      <c r="E16" s="57"/>
      <c r="F16" s="96"/>
      <c r="G16" s="57"/>
      <c r="H16" s="58"/>
      <c r="I16" s="73"/>
      <c r="J16" s="73"/>
      <c r="K16" s="57"/>
      <c r="L16" s="57"/>
      <c r="M16" s="57"/>
      <c r="N16" s="57"/>
      <c r="O16" s="57"/>
    </row>
    <row r="17" spans="1:15" ht="16.5" customHeight="1" x14ac:dyDescent="0.25">
      <c r="A17" s="69" t="s">
        <v>157</v>
      </c>
      <c r="B17" s="81" t="s">
        <v>461</v>
      </c>
      <c r="C17" s="82" t="s">
        <v>76</v>
      </c>
      <c r="D17" s="83">
        <v>30</v>
      </c>
      <c r="E17" s="83"/>
      <c r="F17" s="73"/>
      <c r="G17" s="83"/>
      <c r="H17" s="83"/>
      <c r="I17" s="73"/>
      <c r="J17" s="73"/>
      <c r="K17" s="83"/>
      <c r="L17" s="83"/>
      <c r="M17" s="83"/>
      <c r="N17" s="83"/>
      <c r="O17" s="83"/>
    </row>
    <row r="18" spans="1:15" ht="27" customHeight="1" x14ac:dyDescent="0.25">
      <c r="A18" s="69" t="s">
        <v>158</v>
      </c>
      <c r="B18" s="81" t="s">
        <v>441</v>
      </c>
      <c r="C18" s="82" t="s">
        <v>109</v>
      </c>
      <c r="D18" s="83">
        <v>18</v>
      </c>
      <c r="E18" s="73"/>
      <c r="F18" s="73"/>
      <c r="G18" s="73"/>
      <c r="H18" s="90"/>
      <c r="I18" s="73"/>
      <c r="J18" s="73"/>
      <c r="K18" s="83"/>
      <c r="L18" s="83"/>
      <c r="M18" s="83"/>
      <c r="N18" s="83"/>
      <c r="O18" s="83"/>
    </row>
    <row r="19" spans="1:15" ht="13.15" customHeight="1" x14ac:dyDescent="0.25">
      <c r="A19" s="59"/>
      <c r="B19" s="203" t="s">
        <v>152</v>
      </c>
      <c r="C19" s="203"/>
      <c r="D19" s="203"/>
      <c r="E19" s="203"/>
      <c r="F19" s="203"/>
      <c r="G19" s="203"/>
      <c r="H19" s="203"/>
      <c r="I19" s="203"/>
      <c r="J19" s="203"/>
      <c r="K19" s="115"/>
      <c r="L19" s="115"/>
      <c r="M19" s="115"/>
      <c r="N19" s="115"/>
      <c r="O19" s="115"/>
    </row>
    <row r="20" spans="1:15" x14ac:dyDescent="0.25">
      <c r="A20" s="16"/>
      <c r="B20" s="50"/>
      <c r="C20" s="16"/>
      <c r="D20" s="16"/>
      <c r="E20" s="16"/>
      <c r="F20" s="16"/>
      <c r="G20" s="16"/>
      <c r="H20" s="16"/>
      <c r="I20" s="16"/>
      <c r="J20" s="16"/>
      <c r="K20" s="16"/>
      <c r="L20" s="16"/>
      <c r="M20" s="16"/>
      <c r="N20" s="16"/>
      <c r="O20" s="16"/>
    </row>
  </sheetData>
  <mergeCells count="17">
    <mergeCell ref="B19:J19"/>
    <mergeCell ref="K9:N9"/>
    <mergeCell ref="A10:A11"/>
    <mergeCell ref="B10:B11"/>
    <mergeCell ref="C10:C11"/>
    <mergeCell ref="D10:D11"/>
    <mergeCell ref="E10:J10"/>
    <mergeCell ref="K10:O10"/>
    <mergeCell ref="A7:B7"/>
    <mergeCell ref="C7:O7"/>
    <mergeCell ref="A8:B8"/>
    <mergeCell ref="C8:O8"/>
    <mergeCell ref="A1:O1"/>
    <mergeCell ref="A2:O2"/>
    <mergeCell ref="A3:O3"/>
    <mergeCell ref="A4:B4"/>
    <mergeCell ref="C4:O4"/>
  </mergeCells>
  <pageMargins left="0.25" right="0.25" top="0.75" bottom="0.75" header="0.3" footer="0.3"/>
  <pageSetup paperSize="9" scale="85" orientation="landscape" horizontalDpi="4294967295" verticalDpi="4294967295" r:id="rId1"/>
  <headerFooter>
    <oddHeader>&amp;C&amp;"Arial,Regular"&amp;10&amp;A</oddHeader>
    <oddFooter>&amp;C&amp;"Arial,Regular"&amp;10Page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Darblapas</vt:lpstr>
      </vt:variant>
      <vt:variant>
        <vt:i4>13</vt:i4>
      </vt:variant>
    </vt:vector>
  </HeadingPairs>
  <TitlesOfParts>
    <vt:vector size="13" baseType="lpstr">
      <vt:lpstr>Pask</vt:lpstr>
      <vt:lpstr>Koptame</vt:lpstr>
      <vt:lpstr>Kops</vt:lpstr>
      <vt:lpstr>TS</vt:lpstr>
      <vt:lpstr>Dem</vt:lpstr>
      <vt:lpstr>AR</vt:lpstr>
      <vt:lpstr>Vent</vt:lpstr>
      <vt:lpstr>ŪK</vt:lpstr>
      <vt:lpstr>EL</vt:lpstr>
      <vt:lpstr>APSARDZE</vt:lpstr>
      <vt:lpstr>video</vt:lpstr>
      <vt:lpstr>UAS</vt:lpstr>
      <vt:lpstr>buvl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tame Aloja (1)</dc:title>
  <dc:creator>Sintija</dc:creator>
  <cp:lastModifiedBy>Dace Rubene</cp:lastModifiedBy>
  <cp:revision>1</cp:revision>
  <cp:lastPrinted>2020-05-29T09:54:10Z</cp:lastPrinted>
  <dcterms:created xsi:type="dcterms:W3CDTF">2008-01-25T18:43:47Z</dcterms:created>
  <dcterms:modified xsi:type="dcterms:W3CDTF">2020-05-29T12:16:10Z</dcterms:modified>
  <dc:language>en-US</dc:language>
</cp:coreProperties>
</file>